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315"/>
  <workbookPr codeName="ThisWorkbook"/>
  <mc:AlternateContent xmlns:mc="http://schemas.openxmlformats.org/markup-compatibility/2006">
    <mc:Choice Requires="x15">
      <x15ac:absPath xmlns:x15ac="http://schemas.microsoft.com/office/spreadsheetml/2010/11/ac" url="https://bwbconsulting-my.sharepoint.com/personal/paul_collins_bwbconsulting_com/Documents/z_Personal/SuttonSC/DNJSL/2025/"/>
    </mc:Choice>
  </mc:AlternateContent>
  <xr:revisionPtr revIDLastSave="53" documentId="8_{0DBF23FB-BD01-4F44-90EA-567CB9F780EF}" xr6:coauthVersionLast="47" xr6:coauthVersionMax="47" xr10:uidLastSave="{6C8A174B-17EB-A645-B135-65DFD29B01A9}"/>
  <bookViews>
    <workbookView xWindow="-76180" yWindow="-4960" windowWidth="37080" windowHeight="20140" tabRatio="962" xr2:uid="{00000000-000D-0000-FFFF-FFFF00000000}"/>
  </bookViews>
  <sheets>
    <sheet name="Instructions" sheetId="2" r:id="rId1"/>
    <sheet name="Lane 1 Team" sheetId="3" r:id="rId2"/>
    <sheet name="Lane 2 Team" sheetId="10" r:id="rId3"/>
    <sheet name="Lane 3 Team" sheetId="11" r:id="rId4"/>
    <sheet name="Lane 4 Team" sheetId="12" r:id="rId5"/>
    <sheet name="Lane 5 Team" sheetId="13" r:id="rId6"/>
    <sheet name="Lane 6 Team" sheetId="9" r:id="rId7"/>
    <sheet name="Validation" sheetId="15" r:id="rId8"/>
    <sheet name="Swimmer Check (Swim England)" sheetId="18" r:id="rId9"/>
    <sheet name="Results - Derby and Notts" sheetId="1" r:id="rId10"/>
    <sheet name="MRF and HDR (Rankings)" sheetId="17" r:id="rId11"/>
    <sheet name="Lookup Tables" sheetId="16" state="hidden" r:id="rId12"/>
  </sheets>
  <definedNames>
    <definedName name="_xlnm._FilterDatabase" localSheetId="9" hidden="1">'Results - Derby and Notts'!$D$3:$AW$89</definedName>
    <definedName name="Clubs">'Lookup Tables'!$B$43:$E$61</definedName>
    <definedName name="Competing_Clubs">'Lookup Tables'!$B$43:$B$61</definedName>
    <definedName name="_xlnm.Print_Area" localSheetId="0">Instructions!$B$4:$J$72</definedName>
    <definedName name="_xlnm.Print_Area" localSheetId="9">'Results - Derby and Notts'!$A$1:$AO$96</definedName>
    <definedName name="Strokes">'Lookup Tables'!$B$4:$G$26</definedName>
    <definedName name="Venue_Info">'Lookup Tables'!$B$30:$E$39</definedName>
    <definedName name="Venues">'Lookup Tables'!$B$30:$B$39</definedName>
    <definedName name="Vwnue_Info">'Lookup Tables'!$B$30:$E$39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P23" i="3" l="1"/>
  <c r="O23" i="3"/>
  <c r="N23" i="3"/>
  <c r="M23" i="3"/>
  <c r="K4" i="3"/>
  <c r="K79" i="3"/>
  <c r="P54" i="3"/>
  <c r="L54" i="3" s="1"/>
  <c r="O54" i="3"/>
  <c r="N54" i="3"/>
  <c r="M54" i="3"/>
  <c r="P53" i="3"/>
  <c r="O53" i="3"/>
  <c r="N53" i="3"/>
  <c r="M53" i="3"/>
  <c r="L53" i="3" s="1"/>
  <c r="P52" i="3"/>
  <c r="O52" i="3"/>
  <c r="N52" i="3"/>
  <c r="M52" i="3"/>
  <c r="L52" i="3"/>
  <c r="P51" i="3"/>
  <c r="O51" i="3"/>
  <c r="N51" i="3"/>
  <c r="M51" i="3"/>
  <c r="L51" i="3" s="1"/>
  <c r="P50" i="3"/>
  <c r="L50" i="3" s="1"/>
  <c r="O50" i="3"/>
  <c r="N50" i="3"/>
  <c r="M50" i="3"/>
  <c r="P49" i="3"/>
  <c r="O49" i="3"/>
  <c r="N49" i="3"/>
  <c r="L49" i="3" s="1"/>
  <c r="M49" i="3"/>
  <c r="P48" i="3"/>
  <c r="O48" i="3"/>
  <c r="N48" i="3"/>
  <c r="M48" i="3"/>
  <c r="L48" i="3"/>
  <c r="P47" i="3"/>
  <c r="O47" i="3"/>
  <c r="N47" i="3"/>
  <c r="L47" i="3" s="1"/>
  <c r="M47" i="3"/>
  <c r="P46" i="3"/>
  <c r="L46" i="3" s="1"/>
  <c r="O46" i="3"/>
  <c r="N46" i="3"/>
  <c r="M46" i="3"/>
  <c r="P45" i="3"/>
  <c r="O45" i="3"/>
  <c r="N45" i="3"/>
  <c r="L45" i="3" s="1"/>
  <c r="M45" i="3"/>
  <c r="P44" i="3"/>
  <c r="O44" i="3"/>
  <c r="N44" i="3"/>
  <c r="M44" i="3"/>
  <c r="L44" i="3"/>
  <c r="P43" i="3"/>
  <c r="O43" i="3"/>
  <c r="N43" i="3"/>
  <c r="L43" i="3" s="1"/>
  <c r="M43" i="3"/>
  <c r="P42" i="3"/>
  <c r="L42" i="3" s="1"/>
  <c r="O42" i="3"/>
  <c r="N42" i="3"/>
  <c r="M42" i="3"/>
  <c r="P41" i="3"/>
  <c r="O41" i="3"/>
  <c r="N41" i="3"/>
  <c r="L41" i="3" s="1"/>
  <c r="M41" i="3"/>
  <c r="P40" i="3"/>
  <c r="O40" i="3"/>
  <c r="N40" i="3"/>
  <c r="M40" i="3"/>
  <c r="L40" i="3"/>
  <c r="P39" i="3"/>
  <c r="O39" i="3"/>
  <c r="N39" i="3"/>
  <c r="L39" i="3" s="1"/>
  <c r="M39" i="3"/>
  <c r="P38" i="3"/>
  <c r="L38" i="3" s="1"/>
  <c r="O38" i="3"/>
  <c r="N38" i="3"/>
  <c r="M38" i="3"/>
  <c r="P37" i="3"/>
  <c r="O37" i="3"/>
  <c r="N37" i="3"/>
  <c r="L37" i="3" s="1"/>
  <c r="M37" i="3"/>
  <c r="P36" i="3"/>
  <c r="O36" i="3"/>
  <c r="N36" i="3"/>
  <c r="M36" i="3"/>
  <c r="L36" i="3"/>
  <c r="P35" i="3"/>
  <c r="O35" i="3"/>
  <c r="N35" i="3"/>
  <c r="L35" i="3" s="1"/>
  <c r="M35" i="3"/>
  <c r="P34" i="3"/>
  <c r="L34" i="3" s="1"/>
  <c r="O34" i="3"/>
  <c r="N34" i="3"/>
  <c r="M34" i="3"/>
  <c r="P33" i="3"/>
  <c r="O33" i="3"/>
  <c r="N33" i="3"/>
  <c r="L33" i="3" s="1"/>
  <c r="M33" i="3"/>
  <c r="P32" i="3"/>
  <c r="O32" i="3"/>
  <c r="N32" i="3"/>
  <c r="M32" i="3"/>
  <c r="L32" i="3"/>
  <c r="P31" i="3"/>
  <c r="O31" i="3"/>
  <c r="N31" i="3"/>
  <c r="L31" i="3" s="1"/>
  <c r="M31" i="3"/>
  <c r="P30" i="3"/>
  <c r="L30" i="3" s="1"/>
  <c r="O30" i="3"/>
  <c r="N30" i="3"/>
  <c r="M30" i="3"/>
  <c r="P29" i="3"/>
  <c r="O29" i="3"/>
  <c r="N29" i="3"/>
  <c r="L29" i="3" s="1"/>
  <c r="M29" i="3"/>
  <c r="P28" i="3"/>
  <c r="O28" i="3"/>
  <c r="N28" i="3"/>
  <c r="M28" i="3"/>
  <c r="L28" i="3"/>
  <c r="P27" i="3"/>
  <c r="O27" i="3"/>
  <c r="N27" i="3"/>
  <c r="L27" i="3" s="1"/>
  <c r="M27" i="3"/>
  <c r="P26" i="3"/>
  <c r="L26" i="3" s="1"/>
  <c r="O26" i="3"/>
  <c r="N26" i="3"/>
  <c r="M26" i="3"/>
  <c r="P25" i="3"/>
  <c r="O25" i="3"/>
  <c r="N25" i="3"/>
  <c r="L25" i="3" s="1"/>
  <c r="M25" i="3"/>
  <c r="P24" i="3"/>
  <c r="O24" i="3"/>
  <c r="N24" i="3"/>
  <c r="M24" i="3"/>
  <c r="L24" i="3"/>
  <c r="K1" i="3"/>
  <c r="K83" i="3" s="1"/>
  <c r="K79" i="10"/>
  <c r="P54" i="10"/>
  <c r="O54" i="10"/>
  <c r="N54" i="10"/>
  <c r="M54" i="10"/>
  <c r="L54" i="10"/>
  <c r="P53" i="10"/>
  <c r="O53" i="10"/>
  <c r="N53" i="10"/>
  <c r="L53" i="10" s="1"/>
  <c r="M53" i="10"/>
  <c r="P52" i="10"/>
  <c r="L52" i="10" s="1"/>
  <c r="O52" i="10"/>
  <c r="N52" i="10"/>
  <c r="M52" i="10"/>
  <c r="P51" i="10"/>
  <c r="O51" i="10"/>
  <c r="N51" i="10"/>
  <c r="L51" i="10" s="1"/>
  <c r="M51" i="10"/>
  <c r="P50" i="10"/>
  <c r="O50" i="10"/>
  <c r="N50" i="10"/>
  <c r="M50" i="10"/>
  <c r="L50" i="10"/>
  <c r="P49" i="10"/>
  <c r="O49" i="10"/>
  <c r="N49" i="10"/>
  <c r="L49" i="10" s="1"/>
  <c r="M49" i="10"/>
  <c r="P48" i="10"/>
  <c r="L48" i="10" s="1"/>
  <c r="O48" i="10"/>
  <c r="N48" i="10"/>
  <c r="M48" i="10"/>
  <c r="P47" i="10"/>
  <c r="O47" i="10"/>
  <c r="N47" i="10"/>
  <c r="L47" i="10" s="1"/>
  <c r="M47" i="10"/>
  <c r="P46" i="10"/>
  <c r="O46" i="10"/>
  <c r="N46" i="10"/>
  <c r="M46" i="10"/>
  <c r="L46" i="10"/>
  <c r="P45" i="10"/>
  <c r="O45" i="10"/>
  <c r="N45" i="10"/>
  <c r="L45" i="10" s="1"/>
  <c r="M45" i="10"/>
  <c r="P44" i="10"/>
  <c r="L44" i="10" s="1"/>
  <c r="O44" i="10"/>
  <c r="N44" i="10"/>
  <c r="M44" i="10"/>
  <c r="P43" i="10"/>
  <c r="O43" i="10"/>
  <c r="N43" i="10"/>
  <c r="L43" i="10" s="1"/>
  <c r="M43" i="10"/>
  <c r="P42" i="10"/>
  <c r="O42" i="10"/>
  <c r="N42" i="10"/>
  <c r="M42" i="10"/>
  <c r="L42" i="10"/>
  <c r="P41" i="10"/>
  <c r="O41" i="10"/>
  <c r="N41" i="10"/>
  <c r="L41" i="10" s="1"/>
  <c r="M41" i="10"/>
  <c r="P40" i="10"/>
  <c r="L40" i="10" s="1"/>
  <c r="O40" i="10"/>
  <c r="N40" i="10"/>
  <c r="M40" i="10"/>
  <c r="P39" i="10"/>
  <c r="O39" i="10"/>
  <c r="N39" i="10"/>
  <c r="L39" i="10" s="1"/>
  <c r="M39" i="10"/>
  <c r="P38" i="10"/>
  <c r="O38" i="10"/>
  <c r="N38" i="10"/>
  <c r="M38" i="10"/>
  <c r="L38" i="10"/>
  <c r="P37" i="10"/>
  <c r="O37" i="10"/>
  <c r="N37" i="10"/>
  <c r="L37" i="10" s="1"/>
  <c r="M37" i="10"/>
  <c r="P36" i="10"/>
  <c r="L36" i="10" s="1"/>
  <c r="O36" i="10"/>
  <c r="N36" i="10"/>
  <c r="M36" i="10"/>
  <c r="P35" i="10"/>
  <c r="O35" i="10"/>
  <c r="N35" i="10"/>
  <c r="L35" i="10" s="1"/>
  <c r="M35" i="10"/>
  <c r="P34" i="10"/>
  <c r="O34" i="10"/>
  <c r="N34" i="10"/>
  <c r="M34" i="10"/>
  <c r="L34" i="10"/>
  <c r="P33" i="10"/>
  <c r="O33" i="10"/>
  <c r="N33" i="10"/>
  <c r="L33" i="10" s="1"/>
  <c r="M33" i="10"/>
  <c r="P32" i="10"/>
  <c r="O32" i="10"/>
  <c r="N32" i="10"/>
  <c r="L32" i="10" s="1"/>
  <c r="M32" i="10"/>
  <c r="P31" i="10"/>
  <c r="O31" i="10"/>
  <c r="N31" i="10"/>
  <c r="L31" i="10" s="1"/>
  <c r="M31" i="10"/>
  <c r="P30" i="10"/>
  <c r="O30" i="10"/>
  <c r="N30" i="10"/>
  <c r="M30" i="10"/>
  <c r="L30" i="10"/>
  <c r="P29" i="10"/>
  <c r="O29" i="10"/>
  <c r="N29" i="10"/>
  <c r="L29" i="10" s="1"/>
  <c r="M29" i="10"/>
  <c r="P28" i="10"/>
  <c r="O28" i="10"/>
  <c r="N28" i="10"/>
  <c r="L28" i="10" s="1"/>
  <c r="M28" i="10"/>
  <c r="P27" i="10"/>
  <c r="O27" i="10"/>
  <c r="N27" i="10"/>
  <c r="L27" i="10" s="1"/>
  <c r="M27" i="10"/>
  <c r="P26" i="10"/>
  <c r="O26" i="10"/>
  <c r="N26" i="10"/>
  <c r="M26" i="10"/>
  <c r="L26" i="10"/>
  <c r="P25" i="10"/>
  <c r="O25" i="10"/>
  <c r="N25" i="10"/>
  <c r="L25" i="10" s="1"/>
  <c r="M25" i="10"/>
  <c r="P24" i="10"/>
  <c r="O24" i="10"/>
  <c r="N24" i="10"/>
  <c r="L24" i="10" s="1"/>
  <c r="M24" i="10"/>
  <c r="P23" i="10"/>
  <c r="O23" i="10"/>
  <c r="N23" i="10"/>
  <c r="L23" i="10" s="1"/>
  <c r="M23" i="10"/>
  <c r="K17" i="10"/>
  <c r="K7" i="10"/>
  <c r="K1" i="10"/>
  <c r="K83" i="10" s="1"/>
  <c r="K81" i="11"/>
  <c r="P54" i="11"/>
  <c r="O54" i="11"/>
  <c r="N54" i="11"/>
  <c r="M54" i="11"/>
  <c r="L54" i="11" s="1"/>
  <c r="P53" i="11"/>
  <c r="O53" i="11"/>
  <c r="N53" i="11"/>
  <c r="M53" i="11"/>
  <c r="P52" i="11"/>
  <c r="O52" i="11"/>
  <c r="N52" i="11"/>
  <c r="M52" i="11"/>
  <c r="L52" i="11" s="1"/>
  <c r="P51" i="11"/>
  <c r="O51" i="11"/>
  <c r="N51" i="11"/>
  <c r="M51" i="11"/>
  <c r="P50" i="11"/>
  <c r="O50" i="11"/>
  <c r="N50" i="11"/>
  <c r="M50" i="11"/>
  <c r="L50" i="11" s="1"/>
  <c r="P49" i="11"/>
  <c r="O49" i="11"/>
  <c r="N49" i="11"/>
  <c r="M49" i="11"/>
  <c r="L49" i="11" s="1"/>
  <c r="P48" i="11"/>
  <c r="O48" i="11"/>
  <c r="N48" i="11"/>
  <c r="M48" i="11"/>
  <c r="L48" i="11" s="1"/>
  <c r="P47" i="11"/>
  <c r="O47" i="11"/>
  <c r="N47" i="11"/>
  <c r="M47" i="11"/>
  <c r="P46" i="11"/>
  <c r="O46" i="11"/>
  <c r="N46" i="11"/>
  <c r="M46" i="11"/>
  <c r="L46" i="11" s="1"/>
  <c r="P45" i="11"/>
  <c r="O45" i="11"/>
  <c r="N45" i="11"/>
  <c r="M45" i="11"/>
  <c r="L45" i="11" s="1"/>
  <c r="P44" i="11"/>
  <c r="O44" i="11"/>
  <c r="N44" i="11"/>
  <c r="M44" i="11"/>
  <c r="L44" i="11" s="1"/>
  <c r="P43" i="11"/>
  <c r="O43" i="11"/>
  <c r="N43" i="11"/>
  <c r="M43" i="11"/>
  <c r="P42" i="11"/>
  <c r="O42" i="11"/>
  <c r="N42" i="11"/>
  <c r="M42" i="11"/>
  <c r="P41" i="11"/>
  <c r="O41" i="11"/>
  <c r="N41" i="11"/>
  <c r="M41" i="11"/>
  <c r="L41" i="11" s="1"/>
  <c r="P40" i="11"/>
  <c r="O40" i="11"/>
  <c r="N40" i="11"/>
  <c r="M40" i="11"/>
  <c r="L40" i="11" s="1"/>
  <c r="P39" i="11"/>
  <c r="O39" i="11"/>
  <c r="N39" i="11"/>
  <c r="M39" i="11"/>
  <c r="P38" i="11"/>
  <c r="O38" i="11"/>
  <c r="N38" i="11"/>
  <c r="M38" i="11"/>
  <c r="P37" i="11"/>
  <c r="O37" i="11"/>
  <c r="N37" i="11"/>
  <c r="M37" i="11"/>
  <c r="L37" i="11" s="1"/>
  <c r="P36" i="11"/>
  <c r="O36" i="11"/>
  <c r="N36" i="11"/>
  <c r="M36" i="11"/>
  <c r="L36" i="11" s="1"/>
  <c r="P35" i="11"/>
  <c r="O35" i="11"/>
  <c r="N35" i="11"/>
  <c r="M35" i="11"/>
  <c r="P34" i="11"/>
  <c r="O34" i="11"/>
  <c r="N34" i="11"/>
  <c r="M34" i="11"/>
  <c r="P33" i="11"/>
  <c r="O33" i="11"/>
  <c r="N33" i="11"/>
  <c r="M33" i="11"/>
  <c r="L33" i="11" s="1"/>
  <c r="P32" i="11"/>
  <c r="O32" i="11"/>
  <c r="N32" i="11"/>
  <c r="M32" i="11"/>
  <c r="L32" i="11" s="1"/>
  <c r="P31" i="11"/>
  <c r="O31" i="11"/>
  <c r="N31" i="11"/>
  <c r="M31" i="11"/>
  <c r="P30" i="11"/>
  <c r="O30" i="11"/>
  <c r="N30" i="11"/>
  <c r="M30" i="11"/>
  <c r="P29" i="11"/>
  <c r="O29" i="11"/>
  <c r="N29" i="11"/>
  <c r="M29" i="11"/>
  <c r="L29" i="11" s="1"/>
  <c r="P28" i="11"/>
  <c r="O28" i="11"/>
  <c r="N28" i="11"/>
  <c r="M28" i="11"/>
  <c r="L28" i="11" s="1"/>
  <c r="P27" i="11"/>
  <c r="O27" i="11"/>
  <c r="N27" i="11"/>
  <c r="M27" i="11"/>
  <c r="P26" i="11"/>
  <c r="O26" i="11"/>
  <c r="N26" i="11"/>
  <c r="M26" i="11"/>
  <c r="P25" i="11"/>
  <c r="O25" i="11"/>
  <c r="N25" i="11"/>
  <c r="M25" i="11"/>
  <c r="L25" i="11" s="1"/>
  <c r="P24" i="11"/>
  <c r="O24" i="11"/>
  <c r="N24" i="11"/>
  <c r="M24" i="11"/>
  <c r="L24" i="11" s="1"/>
  <c r="P23" i="11"/>
  <c r="O23" i="11"/>
  <c r="N23" i="11"/>
  <c r="M23" i="11"/>
  <c r="K20" i="11"/>
  <c r="K10" i="11"/>
  <c r="K1" i="11"/>
  <c r="K83" i="11" s="1"/>
  <c r="K77" i="12"/>
  <c r="K76" i="12"/>
  <c r="K67" i="12"/>
  <c r="K66" i="12"/>
  <c r="K57" i="12"/>
  <c r="K56" i="12"/>
  <c r="P54" i="12"/>
  <c r="O54" i="12"/>
  <c r="N54" i="12"/>
  <c r="M54" i="12"/>
  <c r="L54" i="12" s="1"/>
  <c r="P53" i="12"/>
  <c r="O53" i="12"/>
  <c r="N53" i="12"/>
  <c r="M53" i="12"/>
  <c r="L53" i="12" s="1"/>
  <c r="P52" i="12"/>
  <c r="O52" i="12"/>
  <c r="N52" i="12"/>
  <c r="M52" i="12"/>
  <c r="L52" i="12" s="1"/>
  <c r="P51" i="12"/>
  <c r="O51" i="12"/>
  <c r="N51" i="12"/>
  <c r="M51" i="12"/>
  <c r="L51" i="12"/>
  <c r="K51" i="12"/>
  <c r="P50" i="12"/>
  <c r="O50" i="12"/>
  <c r="N50" i="12"/>
  <c r="M50" i="12"/>
  <c r="L50" i="12" s="1"/>
  <c r="P49" i="12"/>
  <c r="O49" i="12"/>
  <c r="N49" i="12"/>
  <c r="M49" i="12"/>
  <c r="L49" i="12" s="1"/>
  <c r="P48" i="12"/>
  <c r="O48" i="12"/>
  <c r="N48" i="12"/>
  <c r="M48" i="12"/>
  <c r="L48" i="12" s="1"/>
  <c r="P47" i="12"/>
  <c r="O47" i="12"/>
  <c r="N47" i="12"/>
  <c r="M47" i="12"/>
  <c r="L47" i="12"/>
  <c r="K47" i="12"/>
  <c r="P46" i="12"/>
  <c r="O46" i="12"/>
  <c r="N46" i="12"/>
  <c r="M46" i="12"/>
  <c r="L46" i="12" s="1"/>
  <c r="P45" i="12"/>
  <c r="O45" i="12"/>
  <c r="N45" i="12"/>
  <c r="M45" i="12"/>
  <c r="L45" i="12" s="1"/>
  <c r="P44" i="12"/>
  <c r="O44" i="12"/>
  <c r="N44" i="12"/>
  <c r="M44" i="12"/>
  <c r="L44" i="12" s="1"/>
  <c r="P43" i="12"/>
  <c r="O43" i="12"/>
  <c r="N43" i="12"/>
  <c r="M43" i="12"/>
  <c r="L43" i="12"/>
  <c r="K43" i="12"/>
  <c r="P42" i="12"/>
  <c r="O42" i="12"/>
  <c r="N42" i="12"/>
  <c r="M42" i="12"/>
  <c r="L42" i="12" s="1"/>
  <c r="P41" i="12"/>
  <c r="O41" i="12"/>
  <c r="N41" i="12"/>
  <c r="M41" i="12"/>
  <c r="L41" i="12" s="1"/>
  <c r="K41" i="12"/>
  <c r="P40" i="12"/>
  <c r="O40" i="12"/>
  <c r="N40" i="12"/>
  <c r="M40" i="12"/>
  <c r="L40" i="12" s="1"/>
  <c r="P39" i="12"/>
  <c r="O39" i="12"/>
  <c r="N39" i="12"/>
  <c r="M39" i="12"/>
  <c r="L39" i="12"/>
  <c r="K39" i="12"/>
  <c r="P38" i="12"/>
  <c r="O38" i="12"/>
  <c r="N38" i="12"/>
  <c r="M38" i="12"/>
  <c r="L38" i="12" s="1"/>
  <c r="P37" i="12"/>
  <c r="O37" i="12"/>
  <c r="N37" i="12"/>
  <c r="M37" i="12"/>
  <c r="L37" i="12" s="1"/>
  <c r="K37" i="12"/>
  <c r="P36" i="12"/>
  <c r="O36" i="12"/>
  <c r="N36" i="12"/>
  <c r="M36" i="12"/>
  <c r="L36" i="12" s="1"/>
  <c r="P35" i="12"/>
  <c r="O35" i="12"/>
  <c r="N35" i="12"/>
  <c r="M35" i="12"/>
  <c r="L35" i="12"/>
  <c r="K35" i="12"/>
  <c r="P34" i="12"/>
  <c r="O34" i="12"/>
  <c r="N34" i="12"/>
  <c r="M34" i="12"/>
  <c r="L34" i="12" s="1"/>
  <c r="P33" i="12"/>
  <c r="O33" i="12"/>
  <c r="N33" i="12"/>
  <c r="M33" i="12"/>
  <c r="L33" i="12" s="1"/>
  <c r="K33" i="12"/>
  <c r="P32" i="12"/>
  <c r="O32" i="12"/>
  <c r="N32" i="12"/>
  <c r="M32" i="12"/>
  <c r="L32" i="12" s="1"/>
  <c r="P31" i="12"/>
  <c r="O31" i="12"/>
  <c r="N31" i="12"/>
  <c r="M31" i="12"/>
  <c r="L31" i="12"/>
  <c r="K31" i="12"/>
  <c r="P30" i="12"/>
  <c r="O30" i="12"/>
  <c r="N30" i="12"/>
  <c r="M30" i="12"/>
  <c r="L30" i="12" s="1"/>
  <c r="P29" i="12"/>
  <c r="O29" i="12"/>
  <c r="N29" i="12"/>
  <c r="M29" i="12"/>
  <c r="L29" i="12" s="1"/>
  <c r="K29" i="12"/>
  <c r="P28" i="12"/>
  <c r="O28" i="12"/>
  <c r="N28" i="12"/>
  <c r="M28" i="12"/>
  <c r="L28" i="12" s="1"/>
  <c r="K28" i="12"/>
  <c r="P27" i="12"/>
  <c r="O27" i="12"/>
  <c r="N27" i="12"/>
  <c r="M27" i="12"/>
  <c r="L27" i="12"/>
  <c r="K27" i="12"/>
  <c r="P26" i="12"/>
  <c r="O26" i="12"/>
  <c r="N26" i="12"/>
  <c r="M26" i="12"/>
  <c r="L26" i="12" s="1"/>
  <c r="P25" i="12"/>
  <c r="O25" i="12"/>
  <c r="L25" i="12" s="1"/>
  <c r="N25" i="12"/>
  <c r="M25" i="12"/>
  <c r="K25" i="12"/>
  <c r="P24" i="12"/>
  <c r="O24" i="12"/>
  <c r="N24" i="12"/>
  <c r="M24" i="12"/>
  <c r="L24" i="12" s="1"/>
  <c r="K24" i="12"/>
  <c r="P23" i="12"/>
  <c r="O23" i="12"/>
  <c r="N23" i="12"/>
  <c r="M23" i="12"/>
  <c r="L23" i="12"/>
  <c r="K23" i="12"/>
  <c r="K21" i="12"/>
  <c r="K20" i="12"/>
  <c r="K19" i="12"/>
  <c r="K17" i="12"/>
  <c r="K15" i="12"/>
  <c r="K14" i="12"/>
  <c r="K11" i="12"/>
  <c r="K10" i="12"/>
  <c r="K9" i="12"/>
  <c r="K7" i="12"/>
  <c r="K5" i="12"/>
  <c r="K4" i="12"/>
  <c r="K1" i="12"/>
  <c r="K83" i="12" s="1"/>
  <c r="K56" i="13"/>
  <c r="P54" i="13"/>
  <c r="O54" i="13"/>
  <c r="N54" i="13"/>
  <c r="M54" i="13"/>
  <c r="L54" i="13" s="1"/>
  <c r="P53" i="13"/>
  <c r="O53" i="13"/>
  <c r="L53" i="13" s="1"/>
  <c r="N53" i="13"/>
  <c r="M53" i="13"/>
  <c r="P52" i="13"/>
  <c r="O52" i="13"/>
  <c r="N52" i="13"/>
  <c r="M52" i="13"/>
  <c r="L52" i="13" s="1"/>
  <c r="P51" i="13"/>
  <c r="O51" i="13"/>
  <c r="L51" i="13" s="1"/>
  <c r="N51" i="13"/>
  <c r="M51" i="13"/>
  <c r="K51" i="13"/>
  <c r="P50" i="13"/>
  <c r="O50" i="13"/>
  <c r="N50" i="13"/>
  <c r="M50" i="13"/>
  <c r="L50" i="13" s="1"/>
  <c r="P49" i="13"/>
  <c r="O49" i="13"/>
  <c r="L49" i="13" s="1"/>
  <c r="N49" i="13"/>
  <c r="M49" i="13"/>
  <c r="P48" i="13"/>
  <c r="O48" i="13"/>
  <c r="N48" i="13"/>
  <c r="M48" i="13"/>
  <c r="L48" i="13" s="1"/>
  <c r="P47" i="13"/>
  <c r="O47" i="13"/>
  <c r="N47" i="13"/>
  <c r="M47" i="13"/>
  <c r="L47" i="13" s="1"/>
  <c r="K47" i="13"/>
  <c r="P46" i="13"/>
  <c r="O46" i="13"/>
  <c r="N46" i="13"/>
  <c r="M46" i="13"/>
  <c r="L46" i="13" s="1"/>
  <c r="P45" i="13"/>
  <c r="O45" i="13"/>
  <c r="L45" i="13" s="1"/>
  <c r="N45" i="13"/>
  <c r="M45" i="13"/>
  <c r="P44" i="13"/>
  <c r="O44" i="13"/>
  <c r="N44" i="13"/>
  <c r="M44" i="13"/>
  <c r="L44" i="13" s="1"/>
  <c r="P43" i="13"/>
  <c r="O43" i="13"/>
  <c r="N43" i="13"/>
  <c r="M43" i="13"/>
  <c r="L43" i="13" s="1"/>
  <c r="K43" i="13"/>
  <c r="P42" i="13"/>
  <c r="O42" i="13"/>
  <c r="N42" i="13"/>
  <c r="M42" i="13"/>
  <c r="L42" i="13" s="1"/>
  <c r="P41" i="13"/>
  <c r="O41" i="13"/>
  <c r="L41" i="13" s="1"/>
  <c r="N41" i="13"/>
  <c r="M41" i="13"/>
  <c r="P40" i="13"/>
  <c r="O40" i="13"/>
  <c r="N40" i="13"/>
  <c r="M40" i="13"/>
  <c r="L40" i="13" s="1"/>
  <c r="P39" i="13"/>
  <c r="O39" i="13"/>
  <c r="N39" i="13"/>
  <c r="M39" i="13"/>
  <c r="L39" i="13" s="1"/>
  <c r="K39" i="13"/>
  <c r="P38" i="13"/>
  <c r="O38" i="13"/>
  <c r="N38" i="13"/>
  <c r="M38" i="13"/>
  <c r="L38" i="13" s="1"/>
  <c r="P37" i="13"/>
  <c r="O37" i="13"/>
  <c r="L37" i="13" s="1"/>
  <c r="N37" i="13"/>
  <c r="M37" i="13"/>
  <c r="P36" i="13"/>
  <c r="O36" i="13"/>
  <c r="N36" i="13"/>
  <c r="M36" i="13"/>
  <c r="L36" i="13" s="1"/>
  <c r="P35" i="13"/>
  <c r="O35" i="13"/>
  <c r="N35" i="13"/>
  <c r="M35" i="13"/>
  <c r="L35" i="13" s="1"/>
  <c r="K35" i="13"/>
  <c r="P34" i="13"/>
  <c r="O34" i="13"/>
  <c r="N34" i="13"/>
  <c r="M34" i="13"/>
  <c r="L34" i="13" s="1"/>
  <c r="P33" i="13"/>
  <c r="O33" i="13"/>
  <c r="L33" i="13" s="1"/>
  <c r="N33" i="13"/>
  <c r="M33" i="13"/>
  <c r="P32" i="13"/>
  <c r="O32" i="13"/>
  <c r="N32" i="13"/>
  <c r="M32" i="13"/>
  <c r="L32" i="13" s="1"/>
  <c r="P31" i="13"/>
  <c r="O31" i="13"/>
  <c r="N31" i="13"/>
  <c r="M31" i="13"/>
  <c r="L31" i="13" s="1"/>
  <c r="K31" i="13"/>
  <c r="P30" i="13"/>
  <c r="O30" i="13"/>
  <c r="N30" i="13"/>
  <c r="M30" i="13"/>
  <c r="L30" i="13" s="1"/>
  <c r="P29" i="13"/>
  <c r="O29" i="13"/>
  <c r="L29" i="13" s="1"/>
  <c r="N29" i="13"/>
  <c r="M29" i="13"/>
  <c r="P28" i="13"/>
  <c r="O28" i="13"/>
  <c r="N28" i="13"/>
  <c r="M28" i="13"/>
  <c r="L28" i="13" s="1"/>
  <c r="P27" i="13"/>
  <c r="O27" i="13"/>
  <c r="N27" i="13"/>
  <c r="M27" i="13"/>
  <c r="L27" i="13" s="1"/>
  <c r="K27" i="13"/>
  <c r="P26" i="13"/>
  <c r="O26" i="13"/>
  <c r="N26" i="13"/>
  <c r="M26" i="13"/>
  <c r="L26" i="13" s="1"/>
  <c r="P25" i="13"/>
  <c r="O25" i="13"/>
  <c r="L25" i="13" s="1"/>
  <c r="N25" i="13"/>
  <c r="M25" i="13"/>
  <c r="P24" i="13"/>
  <c r="O24" i="13"/>
  <c r="N24" i="13"/>
  <c r="M24" i="13"/>
  <c r="L24" i="13" s="1"/>
  <c r="P23" i="13"/>
  <c r="O23" i="13"/>
  <c r="N23" i="13"/>
  <c r="M23" i="13"/>
  <c r="L23" i="13" s="1"/>
  <c r="K23" i="13"/>
  <c r="K20" i="13"/>
  <c r="K14" i="13"/>
  <c r="K10" i="13"/>
  <c r="K9" i="13"/>
  <c r="K4" i="13"/>
  <c r="K1" i="13"/>
  <c r="K83" i="13" s="1"/>
  <c r="M23" i="9"/>
  <c r="L23" i="9" s="1"/>
  <c r="K1" i="9"/>
  <c r="K83" i="9" s="1"/>
  <c r="K81" i="9"/>
  <c r="K77" i="9"/>
  <c r="K76" i="9"/>
  <c r="K67" i="9"/>
  <c r="K66" i="9"/>
  <c r="K57" i="9"/>
  <c r="K56" i="9"/>
  <c r="P54" i="9"/>
  <c r="O54" i="9"/>
  <c r="N54" i="9"/>
  <c r="M54" i="9"/>
  <c r="L54" i="9" s="1"/>
  <c r="P53" i="9"/>
  <c r="O53" i="9"/>
  <c r="N53" i="9"/>
  <c r="M53" i="9"/>
  <c r="L53" i="9" s="1"/>
  <c r="P52" i="9"/>
  <c r="O52" i="9"/>
  <c r="N52" i="9"/>
  <c r="M52" i="9"/>
  <c r="L52" i="9"/>
  <c r="K52" i="9"/>
  <c r="P51" i="9"/>
  <c r="O51" i="9"/>
  <c r="N51" i="9"/>
  <c r="M51" i="9"/>
  <c r="L51" i="9"/>
  <c r="P50" i="9"/>
  <c r="O50" i="9"/>
  <c r="N50" i="9"/>
  <c r="M50" i="9"/>
  <c r="L50" i="9" s="1"/>
  <c r="P49" i="9"/>
  <c r="O49" i="9"/>
  <c r="N49" i="9"/>
  <c r="M49" i="9"/>
  <c r="L49" i="9" s="1"/>
  <c r="K49" i="9"/>
  <c r="P48" i="9"/>
  <c r="O48" i="9"/>
  <c r="N48" i="9"/>
  <c r="M48" i="9"/>
  <c r="L48" i="9"/>
  <c r="P47" i="9"/>
  <c r="O47" i="9"/>
  <c r="N47" i="9"/>
  <c r="M47" i="9"/>
  <c r="L47" i="9"/>
  <c r="P46" i="9"/>
  <c r="O46" i="9"/>
  <c r="N46" i="9"/>
  <c r="M46" i="9"/>
  <c r="L46" i="9" s="1"/>
  <c r="P45" i="9"/>
  <c r="O45" i="9"/>
  <c r="N45" i="9"/>
  <c r="M45" i="9"/>
  <c r="L45" i="9" s="1"/>
  <c r="P44" i="9"/>
  <c r="O44" i="9"/>
  <c r="N44" i="9"/>
  <c r="M44" i="9"/>
  <c r="L44" i="9"/>
  <c r="P43" i="9"/>
  <c r="O43" i="9"/>
  <c r="N43" i="9"/>
  <c r="M43" i="9"/>
  <c r="L43" i="9"/>
  <c r="P42" i="9"/>
  <c r="O42" i="9"/>
  <c r="N42" i="9"/>
  <c r="M42" i="9"/>
  <c r="L42" i="9" s="1"/>
  <c r="K42" i="9"/>
  <c r="P41" i="9"/>
  <c r="O41" i="9"/>
  <c r="N41" i="9"/>
  <c r="M41" i="9"/>
  <c r="L41" i="9" s="1"/>
  <c r="P40" i="9"/>
  <c r="O40" i="9"/>
  <c r="N40" i="9"/>
  <c r="M40" i="9"/>
  <c r="L40" i="9"/>
  <c r="P39" i="9"/>
  <c r="O39" i="9"/>
  <c r="N39" i="9"/>
  <c r="M39" i="9"/>
  <c r="L39" i="9"/>
  <c r="K39" i="9"/>
  <c r="P38" i="9"/>
  <c r="O38" i="9"/>
  <c r="L38" i="9" s="1"/>
  <c r="N38" i="9"/>
  <c r="M38" i="9"/>
  <c r="P37" i="9"/>
  <c r="O37" i="9"/>
  <c r="N37" i="9"/>
  <c r="M37" i="9"/>
  <c r="L37" i="9" s="1"/>
  <c r="P36" i="9"/>
  <c r="O36" i="9"/>
  <c r="N36" i="9"/>
  <c r="M36" i="9"/>
  <c r="L36" i="9"/>
  <c r="K36" i="9"/>
  <c r="P35" i="9"/>
  <c r="O35" i="9"/>
  <c r="N35" i="9"/>
  <c r="M35" i="9"/>
  <c r="L35" i="9"/>
  <c r="P34" i="9"/>
  <c r="O34" i="9"/>
  <c r="L34" i="9" s="1"/>
  <c r="N34" i="9"/>
  <c r="M34" i="9"/>
  <c r="P33" i="9"/>
  <c r="O33" i="9"/>
  <c r="N33" i="9"/>
  <c r="M33" i="9"/>
  <c r="L33" i="9" s="1"/>
  <c r="K33" i="9"/>
  <c r="P32" i="9"/>
  <c r="O32" i="9"/>
  <c r="N32" i="9"/>
  <c r="M32" i="9"/>
  <c r="L32" i="9"/>
  <c r="P31" i="9"/>
  <c r="O31" i="9"/>
  <c r="N31" i="9"/>
  <c r="M31" i="9"/>
  <c r="L31" i="9"/>
  <c r="P30" i="9"/>
  <c r="O30" i="9"/>
  <c r="L30" i="9" s="1"/>
  <c r="N30" i="9"/>
  <c r="M30" i="9"/>
  <c r="P29" i="9"/>
  <c r="O29" i="9"/>
  <c r="N29" i="9"/>
  <c r="M29" i="9"/>
  <c r="L29" i="9" s="1"/>
  <c r="K29" i="9"/>
  <c r="P28" i="9"/>
  <c r="O28" i="9"/>
  <c r="N28" i="9"/>
  <c r="M28" i="9"/>
  <c r="L28" i="9"/>
  <c r="P27" i="9"/>
  <c r="O27" i="9"/>
  <c r="N27" i="9"/>
  <c r="M27" i="9"/>
  <c r="L27" i="9"/>
  <c r="P26" i="9"/>
  <c r="O26" i="9"/>
  <c r="L26" i="9" s="1"/>
  <c r="N26" i="9"/>
  <c r="M26" i="9"/>
  <c r="K26" i="9"/>
  <c r="P25" i="9"/>
  <c r="O25" i="9"/>
  <c r="N25" i="9"/>
  <c r="M25" i="9"/>
  <c r="L25" i="9" s="1"/>
  <c r="P24" i="9"/>
  <c r="O24" i="9"/>
  <c r="N24" i="9"/>
  <c r="M24" i="9"/>
  <c r="L24" i="9"/>
  <c r="P23" i="9"/>
  <c r="O23" i="9"/>
  <c r="N23" i="9"/>
  <c r="K23" i="9"/>
  <c r="K16" i="9"/>
  <c r="K15" i="9"/>
  <c r="K14" i="9"/>
  <c r="K10" i="9"/>
  <c r="K6" i="9"/>
  <c r="K5" i="9"/>
  <c r="K4" i="9"/>
  <c r="L26" i="11" l="1"/>
  <c r="L38" i="11"/>
  <c r="L27" i="11"/>
  <c r="L31" i="11"/>
  <c r="L39" i="11"/>
  <c r="L53" i="11"/>
  <c r="L30" i="11"/>
  <c r="L47" i="11"/>
  <c r="L23" i="11"/>
  <c r="L34" i="11"/>
  <c r="L43" i="11"/>
  <c r="L42" i="11"/>
  <c r="L51" i="11"/>
  <c r="L35" i="11"/>
  <c r="L23" i="3"/>
  <c r="K23" i="3"/>
  <c r="K27" i="3"/>
  <c r="K31" i="3"/>
  <c r="K35" i="3"/>
  <c r="K47" i="3"/>
  <c r="K66" i="3"/>
  <c r="K5" i="3"/>
  <c r="K15" i="3"/>
  <c r="K57" i="3"/>
  <c r="K67" i="3"/>
  <c r="K77" i="3"/>
  <c r="K14" i="3"/>
  <c r="K39" i="3"/>
  <c r="K43" i="3"/>
  <c r="K51" i="3"/>
  <c r="K56" i="3"/>
  <c r="K76" i="3"/>
  <c r="K6" i="3"/>
  <c r="K16" i="3"/>
  <c r="K26" i="3"/>
  <c r="K30" i="3"/>
  <c r="K34" i="3"/>
  <c r="K38" i="3"/>
  <c r="K42" i="3"/>
  <c r="K46" i="3"/>
  <c r="K50" i="3"/>
  <c r="K54" i="3"/>
  <c r="K58" i="3"/>
  <c r="K68" i="3"/>
  <c r="K78" i="3"/>
  <c r="K69" i="3"/>
  <c r="K9" i="3"/>
  <c r="K19" i="3"/>
  <c r="K25" i="3"/>
  <c r="K29" i="3"/>
  <c r="K33" i="3"/>
  <c r="K37" i="3"/>
  <c r="K41" i="3"/>
  <c r="K45" i="3"/>
  <c r="K49" i="3"/>
  <c r="K53" i="3"/>
  <c r="K61" i="3"/>
  <c r="K71" i="3"/>
  <c r="K80" i="3"/>
  <c r="K12" i="3"/>
  <c r="K22" i="3"/>
  <c r="K7" i="3"/>
  <c r="K17" i="3"/>
  <c r="K10" i="3"/>
  <c r="K20" i="3"/>
  <c r="K62" i="3"/>
  <c r="K72" i="3"/>
  <c r="K81" i="3"/>
  <c r="K59" i="3"/>
  <c r="K11" i="3"/>
  <c r="K21" i="3"/>
  <c r="K24" i="3"/>
  <c r="K28" i="3"/>
  <c r="K32" i="3"/>
  <c r="K36" i="3"/>
  <c r="K40" i="3"/>
  <c r="K44" i="3"/>
  <c r="K48" i="3"/>
  <c r="K52" i="3"/>
  <c r="K63" i="3"/>
  <c r="K73" i="3"/>
  <c r="K82" i="3"/>
  <c r="K64" i="3"/>
  <c r="K74" i="3"/>
  <c r="K4" i="10"/>
  <c r="K14" i="10"/>
  <c r="K23" i="10"/>
  <c r="K27" i="10"/>
  <c r="K31" i="10"/>
  <c r="K35" i="10"/>
  <c r="K39" i="10"/>
  <c r="K43" i="10"/>
  <c r="K47" i="10"/>
  <c r="K51" i="10"/>
  <c r="K56" i="10"/>
  <c r="K66" i="10"/>
  <c r="K76" i="10"/>
  <c r="K5" i="10"/>
  <c r="K15" i="10"/>
  <c r="K57" i="10"/>
  <c r="K67" i="10"/>
  <c r="K77" i="10"/>
  <c r="K6" i="10"/>
  <c r="K16" i="10"/>
  <c r="K26" i="10"/>
  <c r="K30" i="10"/>
  <c r="K34" i="10"/>
  <c r="K38" i="10"/>
  <c r="K42" i="10"/>
  <c r="K46" i="10"/>
  <c r="K50" i="10"/>
  <c r="K54" i="10"/>
  <c r="K58" i="10"/>
  <c r="K68" i="10"/>
  <c r="K78" i="10"/>
  <c r="K59" i="10"/>
  <c r="K69" i="10"/>
  <c r="K9" i="10"/>
  <c r="K19" i="10"/>
  <c r="K25" i="10"/>
  <c r="K29" i="10"/>
  <c r="K33" i="10"/>
  <c r="K37" i="10"/>
  <c r="K41" i="10"/>
  <c r="K45" i="10"/>
  <c r="K49" i="10"/>
  <c r="K53" i="10"/>
  <c r="K61" i="10"/>
  <c r="K71" i="10"/>
  <c r="K80" i="10"/>
  <c r="K10" i="10"/>
  <c r="K20" i="10"/>
  <c r="K62" i="10"/>
  <c r="K72" i="10"/>
  <c r="K81" i="10"/>
  <c r="K11" i="10"/>
  <c r="K21" i="10"/>
  <c r="K24" i="10"/>
  <c r="K28" i="10"/>
  <c r="K32" i="10"/>
  <c r="K36" i="10"/>
  <c r="K40" i="10"/>
  <c r="K44" i="10"/>
  <c r="K48" i="10"/>
  <c r="K52" i="10"/>
  <c r="K63" i="10"/>
  <c r="K73" i="10"/>
  <c r="K82" i="10"/>
  <c r="K12" i="10"/>
  <c r="K22" i="10"/>
  <c r="K64" i="10"/>
  <c r="K74" i="10"/>
  <c r="K12" i="11"/>
  <c r="K35" i="11"/>
  <c r="K57" i="11"/>
  <c r="K67" i="11"/>
  <c r="K77" i="11"/>
  <c r="K4" i="11"/>
  <c r="K23" i="11"/>
  <c r="K27" i="11"/>
  <c r="K66" i="11"/>
  <c r="K5" i="11"/>
  <c r="K6" i="11"/>
  <c r="K16" i="11"/>
  <c r="K26" i="11"/>
  <c r="K30" i="11"/>
  <c r="K34" i="11"/>
  <c r="K38" i="11"/>
  <c r="K42" i="11"/>
  <c r="K46" i="11"/>
  <c r="K50" i="11"/>
  <c r="K54" i="11"/>
  <c r="K58" i="11"/>
  <c r="K68" i="11"/>
  <c r="K78" i="11"/>
  <c r="K14" i="11"/>
  <c r="K39" i="11"/>
  <c r="K47" i="11"/>
  <c r="K76" i="11"/>
  <c r="K15" i="11"/>
  <c r="K7" i="11"/>
  <c r="K17" i="11"/>
  <c r="K59" i="11"/>
  <c r="K69" i="11"/>
  <c r="K79" i="11"/>
  <c r="K31" i="11"/>
  <c r="K43" i="11"/>
  <c r="K51" i="11"/>
  <c r="K56" i="11"/>
  <c r="K9" i="11"/>
  <c r="K19" i="11"/>
  <c r="K25" i="11"/>
  <c r="K29" i="11"/>
  <c r="K33" i="11"/>
  <c r="K37" i="11"/>
  <c r="K41" i="11"/>
  <c r="K45" i="11"/>
  <c r="K49" i="11"/>
  <c r="K53" i="11"/>
  <c r="K61" i="11"/>
  <c r="K71" i="11"/>
  <c r="K80" i="11"/>
  <c r="K62" i="11"/>
  <c r="K72" i="11"/>
  <c r="K11" i="11"/>
  <c r="K21" i="11"/>
  <c r="K24" i="11"/>
  <c r="K28" i="11"/>
  <c r="K32" i="11"/>
  <c r="K36" i="11"/>
  <c r="K40" i="11"/>
  <c r="K44" i="11"/>
  <c r="K48" i="11"/>
  <c r="K52" i="11"/>
  <c r="K63" i="11"/>
  <c r="K73" i="11"/>
  <c r="K82" i="11"/>
  <c r="K22" i="11"/>
  <c r="K64" i="11"/>
  <c r="K74" i="11"/>
  <c r="K6" i="12"/>
  <c r="K16" i="12"/>
  <c r="K26" i="12"/>
  <c r="K30" i="12"/>
  <c r="K34" i="12"/>
  <c r="K38" i="12"/>
  <c r="K42" i="12"/>
  <c r="K46" i="12"/>
  <c r="K50" i="12"/>
  <c r="K54" i="12"/>
  <c r="K58" i="12"/>
  <c r="K68" i="12"/>
  <c r="K78" i="12"/>
  <c r="K59" i="12"/>
  <c r="K69" i="12"/>
  <c r="K79" i="12"/>
  <c r="K45" i="12"/>
  <c r="K49" i="12"/>
  <c r="K53" i="12"/>
  <c r="K61" i="12"/>
  <c r="K71" i="12"/>
  <c r="K80" i="12"/>
  <c r="K62" i="12"/>
  <c r="K72" i="12"/>
  <c r="K81" i="12"/>
  <c r="K32" i="12"/>
  <c r="K36" i="12"/>
  <c r="K40" i="12"/>
  <c r="K44" i="12"/>
  <c r="K48" i="12"/>
  <c r="K52" i="12"/>
  <c r="K63" i="12"/>
  <c r="K73" i="12"/>
  <c r="K82" i="12"/>
  <c r="K12" i="12"/>
  <c r="K22" i="12"/>
  <c r="K64" i="12"/>
  <c r="K74" i="12"/>
  <c r="K66" i="13"/>
  <c r="K76" i="13"/>
  <c r="K5" i="13"/>
  <c r="K15" i="13"/>
  <c r="K57" i="13"/>
  <c r="K67" i="13"/>
  <c r="K77" i="13"/>
  <c r="K6" i="13"/>
  <c r="K16" i="13"/>
  <c r="K26" i="13"/>
  <c r="K30" i="13"/>
  <c r="K34" i="13"/>
  <c r="K38" i="13"/>
  <c r="K42" i="13"/>
  <c r="K46" i="13"/>
  <c r="K50" i="13"/>
  <c r="K54" i="13"/>
  <c r="K58" i="13"/>
  <c r="K68" i="13"/>
  <c r="K78" i="13"/>
  <c r="K7" i="13"/>
  <c r="K17" i="13"/>
  <c r="K59" i="13"/>
  <c r="K69" i="13"/>
  <c r="K79" i="13"/>
  <c r="K19" i="13"/>
  <c r="K25" i="13"/>
  <c r="K29" i="13"/>
  <c r="K33" i="13"/>
  <c r="K37" i="13"/>
  <c r="K41" i="13"/>
  <c r="K45" i="13"/>
  <c r="K49" i="13"/>
  <c r="K53" i="13"/>
  <c r="K61" i="13"/>
  <c r="K71" i="13"/>
  <c r="K80" i="13"/>
  <c r="K62" i="13"/>
  <c r="K72" i="13"/>
  <c r="K81" i="13"/>
  <c r="K11" i="13"/>
  <c r="K21" i="13"/>
  <c r="K24" i="13"/>
  <c r="K28" i="13"/>
  <c r="K32" i="13"/>
  <c r="K36" i="13"/>
  <c r="K40" i="13"/>
  <c r="K44" i="13"/>
  <c r="K48" i="13"/>
  <c r="K52" i="13"/>
  <c r="K63" i="13"/>
  <c r="K73" i="13"/>
  <c r="K82" i="13"/>
  <c r="K12" i="13"/>
  <c r="K22" i="13"/>
  <c r="K64" i="13"/>
  <c r="K74" i="13"/>
  <c r="K45" i="9"/>
  <c r="K78" i="9"/>
  <c r="K32" i="9"/>
  <c r="K48" i="9"/>
  <c r="K51" i="9"/>
  <c r="K58" i="9"/>
  <c r="K7" i="9"/>
  <c r="K17" i="9"/>
  <c r="K38" i="9"/>
  <c r="K54" i="9"/>
  <c r="K59" i="9"/>
  <c r="K69" i="9"/>
  <c r="K79" i="9"/>
  <c r="K35" i="9"/>
  <c r="K68" i="9"/>
  <c r="K9" i="9"/>
  <c r="K19" i="9"/>
  <c r="K25" i="9"/>
  <c r="K28" i="9"/>
  <c r="K31" i="9"/>
  <c r="K41" i="9"/>
  <c r="K44" i="9"/>
  <c r="K47" i="9"/>
  <c r="K61" i="9"/>
  <c r="K71" i="9"/>
  <c r="K80" i="9"/>
  <c r="K20" i="9"/>
  <c r="K72" i="9"/>
  <c r="K11" i="9"/>
  <c r="K21" i="9"/>
  <c r="K24" i="9"/>
  <c r="K27" i="9"/>
  <c r="K37" i="9"/>
  <c r="K40" i="9"/>
  <c r="K43" i="9"/>
  <c r="K53" i="9"/>
  <c r="K63" i="9"/>
  <c r="K73" i="9"/>
  <c r="K82" i="9"/>
  <c r="K34" i="9"/>
  <c r="K50" i="9"/>
  <c r="K62" i="9"/>
  <c r="K12" i="9"/>
  <c r="K22" i="9"/>
  <c r="K30" i="9"/>
  <c r="K46" i="9"/>
  <c r="K64" i="9"/>
  <c r="K74" i="9"/>
  <c r="I4" i="18"/>
  <c r="I5" i="18"/>
  <c r="I6" i="18"/>
  <c r="I7" i="18"/>
  <c r="I8" i="18"/>
  <c r="I9" i="18"/>
  <c r="I10" i="18"/>
  <c r="I11" i="18"/>
  <c r="I12" i="18"/>
  <c r="I13" i="18"/>
  <c r="I14" i="18"/>
  <c r="I15" i="18"/>
  <c r="I16" i="18"/>
  <c r="I17" i="18"/>
  <c r="I18" i="18"/>
  <c r="I19" i="18"/>
  <c r="I20" i="18"/>
  <c r="I21" i="18"/>
  <c r="I22" i="18"/>
  <c r="I23" i="18"/>
  <c r="I24" i="18"/>
  <c r="I25" i="18"/>
  <c r="I26" i="18"/>
  <c r="I27" i="18"/>
  <c r="I28" i="18"/>
  <c r="I29" i="18"/>
  <c r="I30" i="18"/>
  <c r="I31" i="18"/>
  <c r="I32" i="18"/>
  <c r="I33" i="18"/>
  <c r="I34" i="18"/>
  <c r="I35" i="18"/>
  <c r="I36" i="18"/>
  <c r="I37" i="18"/>
  <c r="I38" i="18"/>
  <c r="I39" i="18"/>
  <c r="I40" i="18"/>
  <c r="I41" i="18"/>
  <c r="I42" i="18"/>
  <c r="I43" i="18"/>
  <c r="I44" i="18"/>
  <c r="I45" i="18"/>
  <c r="I46" i="18"/>
  <c r="I47" i="18"/>
  <c r="I48" i="18"/>
  <c r="I49" i="18"/>
  <c r="I50" i="18"/>
  <c r="I51" i="18"/>
  <c r="I52" i="18"/>
  <c r="I53" i="18"/>
  <c r="I54" i="18"/>
  <c r="I55" i="18"/>
  <c r="I56" i="18"/>
  <c r="I57" i="18"/>
  <c r="I58" i="18"/>
  <c r="I59" i="18"/>
  <c r="I60" i="18"/>
  <c r="I61" i="18"/>
  <c r="I62" i="18"/>
  <c r="I63" i="18"/>
  <c r="I64" i="18"/>
  <c r="I65" i="18"/>
  <c r="I66" i="18"/>
  <c r="I67" i="18"/>
  <c r="I68" i="18"/>
  <c r="I69" i="18"/>
  <c r="I70" i="18"/>
  <c r="I71" i="18"/>
  <c r="I72" i="18"/>
  <c r="I73" i="18"/>
  <c r="I74" i="18"/>
  <c r="I75" i="18"/>
  <c r="I76" i="18"/>
  <c r="I77" i="18"/>
  <c r="I78" i="18"/>
  <c r="I79" i="18"/>
  <c r="I80" i="18"/>
  <c r="I81" i="18"/>
  <c r="I82" i="18"/>
  <c r="I83" i="18"/>
  <c r="I84" i="18"/>
  <c r="I85" i="18"/>
  <c r="I86" i="18"/>
  <c r="I87" i="18"/>
  <c r="I88" i="18"/>
  <c r="I89" i="18"/>
  <c r="I90" i="18"/>
  <c r="I91" i="18"/>
  <c r="I92" i="18"/>
  <c r="I93" i="18"/>
  <c r="I94" i="18"/>
  <c r="I95" i="18"/>
  <c r="I96" i="18"/>
  <c r="I97" i="18"/>
  <c r="I98" i="18"/>
  <c r="I99" i="18"/>
  <c r="I100" i="18"/>
  <c r="I101" i="18"/>
  <c r="I102" i="18"/>
  <c r="I103" i="18"/>
  <c r="I104" i="18"/>
  <c r="I105" i="18"/>
  <c r="I106" i="18"/>
  <c r="I107" i="18"/>
  <c r="I108" i="18"/>
  <c r="I109" i="18"/>
  <c r="I110" i="18"/>
  <c r="I111" i="18"/>
  <c r="I112" i="18"/>
  <c r="I113" i="18"/>
  <c r="I114" i="18"/>
  <c r="I115" i="18"/>
  <c r="I116" i="18"/>
  <c r="I117" i="18"/>
  <c r="I118" i="18"/>
  <c r="I119" i="18"/>
  <c r="I120" i="18"/>
  <c r="I121" i="18"/>
  <c r="I122" i="18"/>
  <c r="I123" i="18"/>
  <c r="I124" i="18"/>
  <c r="I125" i="18"/>
  <c r="I126" i="18"/>
  <c r="I127" i="18"/>
  <c r="I128" i="18"/>
  <c r="I129" i="18"/>
  <c r="I130" i="18"/>
  <c r="I131" i="18"/>
  <c r="I132" i="18"/>
  <c r="I133" i="18"/>
  <c r="I134" i="18"/>
  <c r="I135" i="18"/>
  <c r="I136" i="18"/>
  <c r="I137" i="18"/>
  <c r="I138" i="18"/>
  <c r="I139" i="18"/>
  <c r="I140" i="18"/>
  <c r="I141" i="18"/>
  <c r="I142" i="18"/>
  <c r="I143" i="18"/>
  <c r="I144" i="18"/>
  <c r="I145" i="18"/>
  <c r="I146" i="18"/>
  <c r="I147" i="18"/>
  <c r="I148" i="18"/>
  <c r="I149" i="18"/>
  <c r="I150" i="18"/>
  <c r="I151" i="18"/>
  <c r="I152" i="18"/>
  <c r="I153" i="18"/>
  <c r="I154" i="18"/>
  <c r="I155" i="18"/>
  <c r="I156" i="18"/>
  <c r="I157" i="18"/>
  <c r="I158" i="18"/>
  <c r="I159" i="18"/>
  <c r="I160" i="18"/>
  <c r="I161" i="18"/>
  <c r="I162" i="18"/>
  <c r="I163" i="18"/>
  <c r="I164" i="18"/>
  <c r="I165" i="18"/>
  <c r="I166" i="18"/>
  <c r="I167" i="18"/>
  <c r="I168" i="18"/>
  <c r="I169" i="18"/>
  <c r="I170" i="18"/>
  <c r="I171" i="18"/>
  <c r="I172" i="18"/>
  <c r="I173" i="18"/>
  <c r="I174" i="18"/>
  <c r="I175" i="18"/>
  <c r="I176" i="18"/>
  <c r="I177" i="18"/>
  <c r="I178" i="18"/>
  <c r="I179" i="18"/>
  <c r="I180" i="18"/>
  <c r="I181" i="18"/>
  <c r="I182" i="18"/>
  <c r="I183" i="18"/>
  <c r="I184" i="18"/>
  <c r="I185" i="18"/>
  <c r="I186" i="18"/>
  <c r="I187" i="18"/>
  <c r="I188" i="18"/>
  <c r="I189" i="18"/>
  <c r="I190" i="18"/>
  <c r="I191" i="18"/>
  <c r="I192" i="18"/>
  <c r="I193" i="18"/>
  <c r="I194" i="18"/>
  <c r="I3" i="18"/>
  <c r="H194" i="18"/>
  <c r="J194" i="18" s="1"/>
  <c r="G194" i="18"/>
  <c r="F194" i="18"/>
  <c r="E194" i="18"/>
  <c r="D194" i="18"/>
  <c r="C194" i="18"/>
  <c r="H193" i="18"/>
  <c r="J193" i="18" s="1"/>
  <c r="G193" i="18"/>
  <c r="F193" i="18"/>
  <c r="E193" i="18"/>
  <c r="D193" i="18"/>
  <c r="C193" i="18"/>
  <c r="H192" i="18"/>
  <c r="J192" i="18" s="1"/>
  <c r="G192" i="18"/>
  <c r="F192" i="18"/>
  <c r="E192" i="18"/>
  <c r="D192" i="18"/>
  <c r="C192" i="18"/>
  <c r="H191" i="18"/>
  <c r="J191" i="18" s="1"/>
  <c r="G191" i="18"/>
  <c r="F191" i="18"/>
  <c r="E191" i="18"/>
  <c r="D191" i="18"/>
  <c r="C191" i="18"/>
  <c r="H190" i="18"/>
  <c r="J190" i="18" s="1"/>
  <c r="G190" i="18"/>
  <c r="F190" i="18"/>
  <c r="E190" i="18"/>
  <c r="D190" i="18"/>
  <c r="C190" i="18"/>
  <c r="H189" i="18"/>
  <c r="J189" i="18" s="1"/>
  <c r="G189" i="18"/>
  <c r="F189" i="18"/>
  <c r="E189" i="18"/>
  <c r="D189" i="18"/>
  <c r="C189" i="18"/>
  <c r="H188" i="18"/>
  <c r="J188" i="18" s="1"/>
  <c r="G188" i="18"/>
  <c r="F188" i="18"/>
  <c r="E188" i="18"/>
  <c r="D188" i="18"/>
  <c r="C188" i="18"/>
  <c r="H187" i="18"/>
  <c r="J187" i="18" s="1"/>
  <c r="G187" i="18"/>
  <c r="F187" i="18"/>
  <c r="E187" i="18"/>
  <c r="D187" i="18"/>
  <c r="C187" i="18"/>
  <c r="H186" i="18"/>
  <c r="J186" i="18" s="1"/>
  <c r="G186" i="18"/>
  <c r="F186" i="18"/>
  <c r="E186" i="18"/>
  <c r="D186" i="18"/>
  <c r="C186" i="18"/>
  <c r="H185" i="18"/>
  <c r="J185" i="18" s="1"/>
  <c r="G185" i="18"/>
  <c r="F185" i="18"/>
  <c r="E185" i="18"/>
  <c r="D185" i="18"/>
  <c r="C185" i="18"/>
  <c r="H184" i="18"/>
  <c r="J184" i="18" s="1"/>
  <c r="G184" i="18"/>
  <c r="F184" i="18"/>
  <c r="E184" i="18"/>
  <c r="D184" i="18"/>
  <c r="C184" i="18"/>
  <c r="H183" i="18"/>
  <c r="J183" i="18" s="1"/>
  <c r="G183" i="18"/>
  <c r="F183" i="18"/>
  <c r="E183" i="18"/>
  <c r="D183" i="18"/>
  <c r="C183" i="18"/>
  <c r="H182" i="18"/>
  <c r="J182" i="18" s="1"/>
  <c r="G182" i="18"/>
  <c r="F182" i="18"/>
  <c r="E182" i="18"/>
  <c r="D182" i="18"/>
  <c r="C182" i="18"/>
  <c r="H181" i="18"/>
  <c r="J181" i="18" s="1"/>
  <c r="G181" i="18"/>
  <c r="F181" i="18"/>
  <c r="E181" i="18"/>
  <c r="D181" i="18"/>
  <c r="C181" i="18"/>
  <c r="H180" i="18"/>
  <c r="J180" i="18" s="1"/>
  <c r="G180" i="18"/>
  <c r="F180" i="18"/>
  <c r="E180" i="18"/>
  <c r="D180" i="18"/>
  <c r="C180" i="18"/>
  <c r="H179" i="18"/>
  <c r="J179" i="18" s="1"/>
  <c r="G179" i="18"/>
  <c r="F179" i="18"/>
  <c r="E179" i="18"/>
  <c r="D179" i="18"/>
  <c r="C179" i="18"/>
  <c r="H178" i="18"/>
  <c r="J178" i="18" s="1"/>
  <c r="G178" i="18"/>
  <c r="F178" i="18"/>
  <c r="E178" i="18"/>
  <c r="D178" i="18"/>
  <c r="C178" i="18"/>
  <c r="H177" i="18"/>
  <c r="J177" i="18" s="1"/>
  <c r="G177" i="18"/>
  <c r="F177" i="18"/>
  <c r="E177" i="18"/>
  <c r="D177" i="18"/>
  <c r="C177" i="18"/>
  <c r="H176" i="18"/>
  <c r="J176" i="18" s="1"/>
  <c r="G176" i="18"/>
  <c r="F176" i="18"/>
  <c r="E176" i="18"/>
  <c r="D176" i="18"/>
  <c r="C176" i="18"/>
  <c r="H175" i="18"/>
  <c r="J175" i="18" s="1"/>
  <c r="G175" i="18"/>
  <c r="F175" i="18"/>
  <c r="E175" i="18"/>
  <c r="D175" i="18"/>
  <c r="C175" i="18"/>
  <c r="H174" i="18"/>
  <c r="J174" i="18" s="1"/>
  <c r="G174" i="18"/>
  <c r="F174" i="18"/>
  <c r="E174" i="18"/>
  <c r="D174" i="18"/>
  <c r="C174" i="18"/>
  <c r="H173" i="18"/>
  <c r="J173" i="18" s="1"/>
  <c r="G173" i="18"/>
  <c r="F173" i="18"/>
  <c r="E173" i="18"/>
  <c r="D173" i="18"/>
  <c r="C173" i="18"/>
  <c r="H172" i="18"/>
  <c r="J172" i="18" s="1"/>
  <c r="G172" i="18"/>
  <c r="F172" i="18"/>
  <c r="E172" i="18"/>
  <c r="D172" i="18"/>
  <c r="C172" i="18"/>
  <c r="H171" i="18"/>
  <c r="J171" i="18" s="1"/>
  <c r="G171" i="18"/>
  <c r="F171" i="18"/>
  <c r="E171" i="18"/>
  <c r="D171" i="18"/>
  <c r="C171" i="18"/>
  <c r="H170" i="18"/>
  <c r="J170" i="18" s="1"/>
  <c r="G170" i="18"/>
  <c r="F170" i="18"/>
  <c r="E170" i="18"/>
  <c r="D170" i="18"/>
  <c r="C170" i="18"/>
  <c r="H169" i="18"/>
  <c r="J169" i="18" s="1"/>
  <c r="G169" i="18"/>
  <c r="F169" i="18"/>
  <c r="E169" i="18"/>
  <c r="D169" i="18"/>
  <c r="C169" i="18"/>
  <c r="H168" i="18"/>
  <c r="J168" i="18" s="1"/>
  <c r="G168" i="18"/>
  <c r="F168" i="18"/>
  <c r="E168" i="18"/>
  <c r="D168" i="18"/>
  <c r="C168" i="18"/>
  <c r="H167" i="18"/>
  <c r="J167" i="18" s="1"/>
  <c r="G167" i="18"/>
  <c r="F167" i="18"/>
  <c r="E167" i="18"/>
  <c r="D167" i="18"/>
  <c r="C167" i="18"/>
  <c r="H166" i="18"/>
  <c r="J166" i="18" s="1"/>
  <c r="G166" i="18"/>
  <c r="F166" i="18"/>
  <c r="E166" i="18"/>
  <c r="D166" i="18"/>
  <c r="C166" i="18"/>
  <c r="H165" i="18"/>
  <c r="J165" i="18" s="1"/>
  <c r="G165" i="18"/>
  <c r="F165" i="18"/>
  <c r="E165" i="18"/>
  <c r="D165" i="18"/>
  <c r="C165" i="18"/>
  <c r="H164" i="18"/>
  <c r="J164" i="18" s="1"/>
  <c r="G164" i="18"/>
  <c r="F164" i="18"/>
  <c r="E164" i="18"/>
  <c r="D164" i="18"/>
  <c r="C164" i="18"/>
  <c r="H163" i="18"/>
  <c r="J163" i="18" s="1"/>
  <c r="G163" i="18"/>
  <c r="F163" i="18"/>
  <c r="E163" i="18"/>
  <c r="D163" i="18"/>
  <c r="C163" i="18"/>
  <c r="H162" i="18"/>
  <c r="J162" i="18" s="1"/>
  <c r="G162" i="18"/>
  <c r="F162" i="18"/>
  <c r="E162" i="18"/>
  <c r="D162" i="18"/>
  <c r="C162" i="18"/>
  <c r="H161" i="18"/>
  <c r="J161" i="18" s="1"/>
  <c r="G161" i="18"/>
  <c r="F161" i="18"/>
  <c r="E161" i="18"/>
  <c r="D161" i="18"/>
  <c r="C161" i="18"/>
  <c r="H160" i="18"/>
  <c r="J160" i="18" s="1"/>
  <c r="G160" i="18"/>
  <c r="F160" i="18"/>
  <c r="E160" i="18"/>
  <c r="D160" i="18"/>
  <c r="C160" i="18"/>
  <c r="H159" i="18"/>
  <c r="J159" i="18" s="1"/>
  <c r="G159" i="18"/>
  <c r="F159" i="18"/>
  <c r="E159" i="18"/>
  <c r="D159" i="18"/>
  <c r="C159" i="18"/>
  <c r="H158" i="18"/>
  <c r="J158" i="18" s="1"/>
  <c r="G158" i="18"/>
  <c r="F158" i="18"/>
  <c r="E158" i="18"/>
  <c r="D158" i="18"/>
  <c r="C158" i="18"/>
  <c r="H157" i="18"/>
  <c r="J157" i="18" s="1"/>
  <c r="G157" i="18"/>
  <c r="F157" i="18"/>
  <c r="E157" i="18"/>
  <c r="D157" i="18"/>
  <c r="C157" i="18"/>
  <c r="H156" i="18"/>
  <c r="J156" i="18" s="1"/>
  <c r="G156" i="18"/>
  <c r="F156" i="18"/>
  <c r="E156" i="18"/>
  <c r="D156" i="18"/>
  <c r="C156" i="18"/>
  <c r="H155" i="18"/>
  <c r="J155" i="18" s="1"/>
  <c r="G155" i="18"/>
  <c r="F155" i="18"/>
  <c r="E155" i="18"/>
  <c r="D155" i="18"/>
  <c r="C155" i="18"/>
  <c r="H154" i="18"/>
  <c r="J154" i="18" s="1"/>
  <c r="G154" i="18"/>
  <c r="F154" i="18"/>
  <c r="E154" i="18"/>
  <c r="D154" i="18"/>
  <c r="C154" i="18"/>
  <c r="H153" i="18"/>
  <c r="J153" i="18" s="1"/>
  <c r="G153" i="18"/>
  <c r="F153" i="18"/>
  <c r="E153" i="18"/>
  <c r="D153" i="18"/>
  <c r="C153" i="18"/>
  <c r="H152" i="18"/>
  <c r="J152" i="18" s="1"/>
  <c r="G152" i="18"/>
  <c r="F152" i="18"/>
  <c r="E152" i="18"/>
  <c r="D152" i="18"/>
  <c r="C152" i="18"/>
  <c r="H151" i="18"/>
  <c r="J151" i="18" s="1"/>
  <c r="G151" i="18"/>
  <c r="F151" i="18"/>
  <c r="E151" i="18"/>
  <c r="D151" i="18"/>
  <c r="C151" i="18"/>
  <c r="H150" i="18"/>
  <c r="J150" i="18" s="1"/>
  <c r="G150" i="18"/>
  <c r="F150" i="18"/>
  <c r="E150" i="18"/>
  <c r="D150" i="18"/>
  <c r="C150" i="18"/>
  <c r="H149" i="18"/>
  <c r="J149" i="18" s="1"/>
  <c r="G149" i="18"/>
  <c r="F149" i="18"/>
  <c r="E149" i="18"/>
  <c r="D149" i="18"/>
  <c r="C149" i="18"/>
  <c r="H148" i="18"/>
  <c r="J148" i="18" s="1"/>
  <c r="G148" i="18"/>
  <c r="F148" i="18"/>
  <c r="E148" i="18"/>
  <c r="D148" i="18"/>
  <c r="C148" i="18"/>
  <c r="H147" i="18"/>
  <c r="J147" i="18" s="1"/>
  <c r="G147" i="18"/>
  <c r="F147" i="18"/>
  <c r="E147" i="18"/>
  <c r="D147" i="18"/>
  <c r="C147" i="18"/>
  <c r="H146" i="18"/>
  <c r="J146" i="18" s="1"/>
  <c r="G146" i="18"/>
  <c r="F146" i="18"/>
  <c r="E146" i="18"/>
  <c r="D146" i="18"/>
  <c r="C146" i="18"/>
  <c r="H145" i="18"/>
  <c r="J145" i="18" s="1"/>
  <c r="G145" i="18"/>
  <c r="F145" i="18"/>
  <c r="E145" i="18"/>
  <c r="D145" i="18"/>
  <c r="C145" i="18"/>
  <c r="H144" i="18"/>
  <c r="J144" i="18" s="1"/>
  <c r="G144" i="18"/>
  <c r="F144" i="18"/>
  <c r="E144" i="18"/>
  <c r="D144" i="18"/>
  <c r="C144" i="18"/>
  <c r="H143" i="18"/>
  <c r="J143" i="18" s="1"/>
  <c r="G143" i="18"/>
  <c r="F143" i="18"/>
  <c r="E143" i="18"/>
  <c r="D143" i="18"/>
  <c r="C143" i="18"/>
  <c r="H142" i="18"/>
  <c r="J142" i="18" s="1"/>
  <c r="G142" i="18"/>
  <c r="F142" i="18"/>
  <c r="E142" i="18"/>
  <c r="D142" i="18"/>
  <c r="C142" i="18"/>
  <c r="H141" i="18"/>
  <c r="J141" i="18" s="1"/>
  <c r="G141" i="18"/>
  <c r="F141" i="18"/>
  <c r="E141" i="18"/>
  <c r="D141" i="18"/>
  <c r="C141" i="18"/>
  <c r="H140" i="18"/>
  <c r="J140" i="18" s="1"/>
  <c r="G140" i="18"/>
  <c r="F140" i="18"/>
  <c r="E140" i="18"/>
  <c r="D140" i="18"/>
  <c r="C140" i="18"/>
  <c r="H139" i="18"/>
  <c r="J139" i="18" s="1"/>
  <c r="G139" i="18"/>
  <c r="F139" i="18"/>
  <c r="E139" i="18"/>
  <c r="D139" i="18"/>
  <c r="C139" i="18"/>
  <c r="H138" i="18"/>
  <c r="J138" i="18" s="1"/>
  <c r="G138" i="18"/>
  <c r="F138" i="18"/>
  <c r="E138" i="18"/>
  <c r="D138" i="18"/>
  <c r="C138" i="18"/>
  <c r="H137" i="18"/>
  <c r="J137" i="18" s="1"/>
  <c r="G137" i="18"/>
  <c r="F137" i="18"/>
  <c r="E137" i="18"/>
  <c r="D137" i="18"/>
  <c r="C137" i="18"/>
  <c r="H136" i="18"/>
  <c r="J136" i="18" s="1"/>
  <c r="G136" i="18"/>
  <c r="F136" i="18"/>
  <c r="E136" i="18"/>
  <c r="D136" i="18"/>
  <c r="C136" i="18"/>
  <c r="H135" i="18"/>
  <c r="J135" i="18" s="1"/>
  <c r="G135" i="18"/>
  <c r="F135" i="18"/>
  <c r="E135" i="18"/>
  <c r="D135" i="18"/>
  <c r="C135" i="18"/>
  <c r="H134" i="18"/>
  <c r="J134" i="18" s="1"/>
  <c r="G134" i="18"/>
  <c r="F134" i="18"/>
  <c r="E134" i="18"/>
  <c r="D134" i="18"/>
  <c r="C134" i="18"/>
  <c r="H133" i="18"/>
  <c r="J133" i="18" s="1"/>
  <c r="G133" i="18"/>
  <c r="F133" i="18"/>
  <c r="E133" i="18"/>
  <c r="D133" i="18"/>
  <c r="C133" i="18"/>
  <c r="H132" i="18"/>
  <c r="J132" i="18" s="1"/>
  <c r="G132" i="18"/>
  <c r="F132" i="18"/>
  <c r="E132" i="18"/>
  <c r="D132" i="18"/>
  <c r="C132" i="18"/>
  <c r="H131" i="18"/>
  <c r="J131" i="18" s="1"/>
  <c r="G131" i="18"/>
  <c r="F131" i="18"/>
  <c r="E131" i="18"/>
  <c r="D131" i="18"/>
  <c r="C131" i="18"/>
  <c r="H130" i="18"/>
  <c r="J130" i="18" s="1"/>
  <c r="G130" i="18"/>
  <c r="F130" i="18"/>
  <c r="E130" i="18"/>
  <c r="D130" i="18"/>
  <c r="C130" i="18"/>
  <c r="H129" i="18"/>
  <c r="J129" i="18" s="1"/>
  <c r="G129" i="18"/>
  <c r="F129" i="18"/>
  <c r="E129" i="18"/>
  <c r="D129" i="18"/>
  <c r="C129" i="18"/>
  <c r="H128" i="18"/>
  <c r="J128" i="18" s="1"/>
  <c r="G128" i="18"/>
  <c r="F128" i="18"/>
  <c r="E128" i="18"/>
  <c r="D128" i="18"/>
  <c r="C128" i="18"/>
  <c r="H127" i="18"/>
  <c r="J127" i="18" s="1"/>
  <c r="G127" i="18"/>
  <c r="F127" i="18"/>
  <c r="E127" i="18"/>
  <c r="D127" i="18"/>
  <c r="C127" i="18"/>
  <c r="H126" i="18"/>
  <c r="J126" i="18" s="1"/>
  <c r="G126" i="18"/>
  <c r="F126" i="18"/>
  <c r="E126" i="18"/>
  <c r="D126" i="18"/>
  <c r="C126" i="18"/>
  <c r="H125" i="18"/>
  <c r="J125" i="18" s="1"/>
  <c r="G125" i="18"/>
  <c r="F125" i="18"/>
  <c r="E125" i="18"/>
  <c r="D125" i="18"/>
  <c r="C125" i="18"/>
  <c r="H124" i="18"/>
  <c r="J124" i="18" s="1"/>
  <c r="G124" i="18"/>
  <c r="F124" i="18"/>
  <c r="E124" i="18"/>
  <c r="D124" i="18"/>
  <c r="C124" i="18"/>
  <c r="H123" i="18"/>
  <c r="J123" i="18" s="1"/>
  <c r="G123" i="18"/>
  <c r="F123" i="18"/>
  <c r="E123" i="18"/>
  <c r="D123" i="18"/>
  <c r="C123" i="18"/>
  <c r="H122" i="18"/>
  <c r="J122" i="18" s="1"/>
  <c r="G122" i="18"/>
  <c r="F122" i="18"/>
  <c r="E122" i="18"/>
  <c r="D122" i="18"/>
  <c r="C122" i="18"/>
  <c r="H121" i="18"/>
  <c r="J121" i="18" s="1"/>
  <c r="G121" i="18"/>
  <c r="F121" i="18"/>
  <c r="E121" i="18"/>
  <c r="D121" i="18"/>
  <c r="C121" i="18"/>
  <c r="H120" i="18"/>
  <c r="J120" i="18" s="1"/>
  <c r="G120" i="18"/>
  <c r="F120" i="18"/>
  <c r="E120" i="18"/>
  <c r="D120" i="18"/>
  <c r="C120" i="18"/>
  <c r="H119" i="18"/>
  <c r="J119" i="18" s="1"/>
  <c r="G119" i="18"/>
  <c r="F119" i="18"/>
  <c r="E119" i="18"/>
  <c r="D119" i="18"/>
  <c r="C119" i="18"/>
  <c r="H118" i="18"/>
  <c r="J118" i="18" s="1"/>
  <c r="G118" i="18"/>
  <c r="F118" i="18"/>
  <c r="E118" i="18"/>
  <c r="D118" i="18"/>
  <c r="C118" i="18"/>
  <c r="H117" i="18"/>
  <c r="J117" i="18" s="1"/>
  <c r="G117" i="18"/>
  <c r="F117" i="18"/>
  <c r="E117" i="18"/>
  <c r="D117" i="18"/>
  <c r="C117" i="18"/>
  <c r="H116" i="18"/>
  <c r="J116" i="18" s="1"/>
  <c r="G116" i="18"/>
  <c r="F116" i="18"/>
  <c r="E116" i="18"/>
  <c r="D116" i="18"/>
  <c r="C116" i="18"/>
  <c r="H115" i="18"/>
  <c r="J115" i="18" s="1"/>
  <c r="G115" i="18"/>
  <c r="F115" i="18"/>
  <c r="E115" i="18"/>
  <c r="D115" i="18"/>
  <c r="C115" i="18"/>
  <c r="H114" i="18"/>
  <c r="J114" i="18" s="1"/>
  <c r="G114" i="18"/>
  <c r="F114" i="18"/>
  <c r="E114" i="18"/>
  <c r="D114" i="18"/>
  <c r="C114" i="18"/>
  <c r="H113" i="18"/>
  <c r="J113" i="18" s="1"/>
  <c r="G113" i="18"/>
  <c r="F113" i="18"/>
  <c r="E113" i="18"/>
  <c r="D113" i="18"/>
  <c r="C113" i="18"/>
  <c r="H112" i="18"/>
  <c r="J112" i="18" s="1"/>
  <c r="G112" i="18"/>
  <c r="F112" i="18"/>
  <c r="E112" i="18"/>
  <c r="D112" i="18"/>
  <c r="C112" i="18"/>
  <c r="H111" i="18"/>
  <c r="J111" i="18" s="1"/>
  <c r="G111" i="18"/>
  <c r="F111" i="18"/>
  <c r="E111" i="18"/>
  <c r="D111" i="18"/>
  <c r="C111" i="18"/>
  <c r="H110" i="18"/>
  <c r="J110" i="18" s="1"/>
  <c r="G110" i="18"/>
  <c r="F110" i="18"/>
  <c r="E110" i="18"/>
  <c r="D110" i="18"/>
  <c r="C110" i="18"/>
  <c r="H109" i="18"/>
  <c r="J109" i="18" s="1"/>
  <c r="G109" i="18"/>
  <c r="F109" i="18"/>
  <c r="E109" i="18"/>
  <c r="D109" i="18"/>
  <c r="C109" i="18"/>
  <c r="H108" i="18"/>
  <c r="J108" i="18" s="1"/>
  <c r="G108" i="18"/>
  <c r="F108" i="18"/>
  <c r="E108" i="18"/>
  <c r="D108" i="18"/>
  <c r="C108" i="18"/>
  <c r="H107" i="18"/>
  <c r="J107" i="18" s="1"/>
  <c r="G107" i="18"/>
  <c r="F107" i="18"/>
  <c r="E107" i="18"/>
  <c r="D107" i="18"/>
  <c r="C107" i="18"/>
  <c r="H106" i="18"/>
  <c r="J106" i="18" s="1"/>
  <c r="G106" i="18"/>
  <c r="F106" i="18"/>
  <c r="E106" i="18"/>
  <c r="D106" i="18"/>
  <c r="C106" i="18"/>
  <c r="H105" i="18"/>
  <c r="J105" i="18" s="1"/>
  <c r="G105" i="18"/>
  <c r="F105" i="18"/>
  <c r="E105" i="18"/>
  <c r="D105" i="18"/>
  <c r="C105" i="18"/>
  <c r="H104" i="18"/>
  <c r="J104" i="18" s="1"/>
  <c r="G104" i="18"/>
  <c r="F104" i="18"/>
  <c r="E104" i="18"/>
  <c r="D104" i="18"/>
  <c r="C104" i="18"/>
  <c r="H103" i="18"/>
  <c r="J103" i="18" s="1"/>
  <c r="G103" i="18"/>
  <c r="F103" i="18"/>
  <c r="E103" i="18"/>
  <c r="D103" i="18"/>
  <c r="C103" i="18"/>
  <c r="H102" i="18"/>
  <c r="J102" i="18" s="1"/>
  <c r="G102" i="18"/>
  <c r="F102" i="18"/>
  <c r="E102" i="18"/>
  <c r="D102" i="18"/>
  <c r="C102" i="18"/>
  <c r="H101" i="18"/>
  <c r="J101" i="18" s="1"/>
  <c r="G101" i="18"/>
  <c r="F101" i="18"/>
  <c r="E101" i="18"/>
  <c r="D101" i="18"/>
  <c r="C101" i="18"/>
  <c r="H100" i="18"/>
  <c r="J100" i="18" s="1"/>
  <c r="G100" i="18"/>
  <c r="F100" i="18"/>
  <c r="E100" i="18"/>
  <c r="D100" i="18"/>
  <c r="C100" i="18"/>
  <c r="H99" i="18"/>
  <c r="J99" i="18" s="1"/>
  <c r="G99" i="18"/>
  <c r="F99" i="18"/>
  <c r="E99" i="18"/>
  <c r="D99" i="18"/>
  <c r="C99" i="18"/>
  <c r="H98" i="18"/>
  <c r="J98" i="18" s="1"/>
  <c r="G98" i="18"/>
  <c r="F98" i="18"/>
  <c r="E98" i="18"/>
  <c r="D98" i="18"/>
  <c r="C98" i="18"/>
  <c r="H97" i="18"/>
  <c r="J97" i="18" s="1"/>
  <c r="G97" i="18"/>
  <c r="F97" i="18"/>
  <c r="E97" i="18"/>
  <c r="D97" i="18"/>
  <c r="C97" i="18"/>
  <c r="H96" i="18"/>
  <c r="J96" i="18" s="1"/>
  <c r="G96" i="18"/>
  <c r="F96" i="18"/>
  <c r="E96" i="18"/>
  <c r="D96" i="18"/>
  <c r="C96" i="18"/>
  <c r="H95" i="18"/>
  <c r="J95" i="18" s="1"/>
  <c r="G95" i="18"/>
  <c r="F95" i="18"/>
  <c r="E95" i="18"/>
  <c r="D95" i="18"/>
  <c r="C95" i="18"/>
  <c r="H94" i="18"/>
  <c r="J94" i="18" s="1"/>
  <c r="G94" i="18"/>
  <c r="F94" i="18"/>
  <c r="E94" i="18"/>
  <c r="D94" i="18"/>
  <c r="C94" i="18"/>
  <c r="H93" i="18"/>
  <c r="J93" i="18" s="1"/>
  <c r="G93" i="18"/>
  <c r="F93" i="18"/>
  <c r="E93" i="18"/>
  <c r="D93" i="18"/>
  <c r="C93" i="18"/>
  <c r="H92" i="18"/>
  <c r="J92" i="18" s="1"/>
  <c r="G92" i="18"/>
  <c r="F92" i="18"/>
  <c r="E92" i="18"/>
  <c r="D92" i="18"/>
  <c r="C92" i="18"/>
  <c r="H91" i="18"/>
  <c r="J91" i="18" s="1"/>
  <c r="G91" i="18"/>
  <c r="F91" i="18"/>
  <c r="E91" i="18"/>
  <c r="D91" i="18"/>
  <c r="C91" i="18"/>
  <c r="H90" i="18"/>
  <c r="J90" i="18" s="1"/>
  <c r="G90" i="18"/>
  <c r="F90" i="18"/>
  <c r="E90" i="18"/>
  <c r="D90" i="18"/>
  <c r="C90" i="18"/>
  <c r="H89" i="18"/>
  <c r="J89" i="18" s="1"/>
  <c r="G89" i="18"/>
  <c r="F89" i="18"/>
  <c r="E89" i="18"/>
  <c r="D89" i="18"/>
  <c r="C89" i="18"/>
  <c r="H88" i="18"/>
  <c r="J88" i="18" s="1"/>
  <c r="G88" i="18"/>
  <c r="F88" i="18"/>
  <c r="E88" i="18"/>
  <c r="D88" i="18"/>
  <c r="C88" i="18"/>
  <c r="H87" i="18"/>
  <c r="J87" i="18" s="1"/>
  <c r="G87" i="18"/>
  <c r="F87" i="18"/>
  <c r="E87" i="18"/>
  <c r="D87" i="18"/>
  <c r="C87" i="18"/>
  <c r="H86" i="18"/>
  <c r="J86" i="18" s="1"/>
  <c r="G86" i="18"/>
  <c r="F86" i="18"/>
  <c r="E86" i="18"/>
  <c r="D86" i="18"/>
  <c r="C86" i="18"/>
  <c r="H85" i="18"/>
  <c r="J85" i="18" s="1"/>
  <c r="G85" i="18"/>
  <c r="F85" i="18"/>
  <c r="E85" i="18"/>
  <c r="D85" i="18"/>
  <c r="C85" i="18"/>
  <c r="H84" i="18"/>
  <c r="J84" i="18" s="1"/>
  <c r="G84" i="18"/>
  <c r="F84" i="18"/>
  <c r="E84" i="18"/>
  <c r="D84" i="18"/>
  <c r="C84" i="18"/>
  <c r="H83" i="18"/>
  <c r="J83" i="18" s="1"/>
  <c r="G83" i="18"/>
  <c r="F83" i="18"/>
  <c r="E83" i="18"/>
  <c r="D83" i="18"/>
  <c r="C83" i="18"/>
  <c r="H82" i="18"/>
  <c r="J82" i="18" s="1"/>
  <c r="G82" i="18"/>
  <c r="F82" i="18"/>
  <c r="E82" i="18"/>
  <c r="D82" i="18"/>
  <c r="C82" i="18"/>
  <c r="H81" i="18"/>
  <c r="J81" i="18" s="1"/>
  <c r="G81" i="18"/>
  <c r="F81" i="18"/>
  <c r="E81" i="18"/>
  <c r="D81" i="18"/>
  <c r="C81" i="18"/>
  <c r="H80" i="18"/>
  <c r="J80" i="18" s="1"/>
  <c r="G80" i="18"/>
  <c r="F80" i="18"/>
  <c r="E80" i="18"/>
  <c r="D80" i="18"/>
  <c r="C80" i="18"/>
  <c r="H79" i="18"/>
  <c r="J79" i="18" s="1"/>
  <c r="G79" i="18"/>
  <c r="F79" i="18"/>
  <c r="E79" i="18"/>
  <c r="D79" i="18"/>
  <c r="C79" i="18"/>
  <c r="H78" i="18"/>
  <c r="J78" i="18" s="1"/>
  <c r="G78" i="18"/>
  <c r="F78" i="18"/>
  <c r="E78" i="18"/>
  <c r="D78" i="18"/>
  <c r="C78" i="18"/>
  <c r="H77" i="18"/>
  <c r="J77" i="18" s="1"/>
  <c r="G77" i="18"/>
  <c r="F77" i="18"/>
  <c r="E77" i="18"/>
  <c r="D77" i="18"/>
  <c r="C77" i="18"/>
  <c r="H76" i="18"/>
  <c r="J76" i="18" s="1"/>
  <c r="G76" i="18"/>
  <c r="F76" i="18"/>
  <c r="E76" i="18"/>
  <c r="D76" i="18"/>
  <c r="C76" i="18"/>
  <c r="H75" i="18"/>
  <c r="J75" i="18" s="1"/>
  <c r="G75" i="18"/>
  <c r="F75" i="18"/>
  <c r="E75" i="18"/>
  <c r="D75" i="18"/>
  <c r="C75" i="18"/>
  <c r="H74" i="18"/>
  <c r="J74" i="18" s="1"/>
  <c r="G74" i="18"/>
  <c r="F74" i="18"/>
  <c r="E74" i="18"/>
  <c r="D74" i="18"/>
  <c r="C74" i="18"/>
  <c r="H73" i="18"/>
  <c r="J73" i="18" s="1"/>
  <c r="G73" i="18"/>
  <c r="F73" i="18"/>
  <c r="E73" i="18"/>
  <c r="D73" i="18"/>
  <c r="C73" i="18"/>
  <c r="H72" i="18"/>
  <c r="J72" i="18" s="1"/>
  <c r="G72" i="18"/>
  <c r="F72" i="18"/>
  <c r="E72" i="18"/>
  <c r="D72" i="18"/>
  <c r="C72" i="18"/>
  <c r="H71" i="18"/>
  <c r="J71" i="18" s="1"/>
  <c r="G71" i="18"/>
  <c r="F71" i="18"/>
  <c r="E71" i="18"/>
  <c r="D71" i="18"/>
  <c r="C71" i="18"/>
  <c r="H70" i="18"/>
  <c r="J70" i="18" s="1"/>
  <c r="G70" i="18"/>
  <c r="F70" i="18"/>
  <c r="E70" i="18"/>
  <c r="D70" i="18"/>
  <c r="C70" i="18"/>
  <c r="H69" i="18"/>
  <c r="J69" i="18" s="1"/>
  <c r="G69" i="18"/>
  <c r="F69" i="18"/>
  <c r="E69" i="18"/>
  <c r="D69" i="18"/>
  <c r="C69" i="18"/>
  <c r="H68" i="18"/>
  <c r="J68" i="18" s="1"/>
  <c r="G68" i="18"/>
  <c r="F68" i="18"/>
  <c r="E68" i="18"/>
  <c r="D68" i="18"/>
  <c r="C68" i="18"/>
  <c r="H67" i="18"/>
  <c r="J67" i="18" s="1"/>
  <c r="G67" i="18"/>
  <c r="F67" i="18"/>
  <c r="E67" i="18"/>
  <c r="D67" i="18"/>
  <c r="C67" i="18"/>
  <c r="H66" i="18"/>
  <c r="J66" i="18" s="1"/>
  <c r="G66" i="18"/>
  <c r="F66" i="18"/>
  <c r="E66" i="18"/>
  <c r="D66" i="18"/>
  <c r="C66" i="18"/>
  <c r="H65" i="18"/>
  <c r="J65" i="18" s="1"/>
  <c r="G65" i="18"/>
  <c r="F65" i="18"/>
  <c r="E65" i="18"/>
  <c r="D65" i="18"/>
  <c r="C65" i="18"/>
  <c r="H64" i="18"/>
  <c r="J64" i="18" s="1"/>
  <c r="G64" i="18"/>
  <c r="F64" i="18"/>
  <c r="E64" i="18"/>
  <c r="D64" i="18"/>
  <c r="C64" i="18"/>
  <c r="H63" i="18"/>
  <c r="J63" i="18" s="1"/>
  <c r="G63" i="18"/>
  <c r="F63" i="18"/>
  <c r="E63" i="18"/>
  <c r="D63" i="18"/>
  <c r="C63" i="18"/>
  <c r="H62" i="18"/>
  <c r="J62" i="18" s="1"/>
  <c r="G62" i="18"/>
  <c r="F62" i="18"/>
  <c r="E62" i="18"/>
  <c r="D62" i="18"/>
  <c r="C62" i="18"/>
  <c r="H61" i="18"/>
  <c r="J61" i="18" s="1"/>
  <c r="G61" i="18"/>
  <c r="F61" i="18"/>
  <c r="E61" i="18"/>
  <c r="D61" i="18"/>
  <c r="C61" i="18"/>
  <c r="H60" i="18"/>
  <c r="J60" i="18" s="1"/>
  <c r="G60" i="18"/>
  <c r="F60" i="18"/>
  <c r="E60" i="18"/>
  <c r="D60" i="18"/>
  <c r="C60" i="18"/>
  <c r="H59" i="18"/>
  <c r="J59" i="18" s="1"/>
  <c r="G59" i="18"/>
  <c r="F59" i="18"/>
  <c r="E59" i="18"/>
  <c r="D59" i="18"/>
  <c r="C59" i="18"/>
  <c r="H58" i="18"/>
  <c r="J58" i="18" s="1"/>
  <c r="G58" i="18"/>
  <c r="F58" i="18"/>
  <c r="E58" i="18"/>
  <c r="D58" i="18"/>
  <c r="C58" i="18"/>
  <c r="H57" i="18"/>
  <c r="J57" i="18" s="1"/>
  <c r="G57" i="18"/>
  <c r="F57" i="18"/>
  <c r="E57" i="18"/>
  <c r="D57" i="18"/>
  <c r="C57" i="18"/>
  <c r="H56" i="18"/>
  <c r="J56" i="18" s="1"/>
  <c r="G56" i="18"/>
  <c r="F56" i="18"/>
  <c r="E56" i="18"/>
  <c r="D56" i="18"/>
  <c r="C56" i="18"/>
  <c r="H55" i="18"/>
  <c r="J55" i="18" s="1"/>
  <c r="G55" i="18"/>
  <c r="F55" i="18"/>
  <c r="E55" i="18"/>
  <c r="D55" i="18"/>
  <c r="C55" i="18"/>
  <c r="H54" i="18"/>
  <c r="J54" i="18" s="1"/>
  <c r="G54" i="18"/>
  <c r="F54" i="18"/>
  <c r="E54" i="18"/>
  <c r="D54" i="18"/>
  <c r="C54" i="18"/>
  <c r="H53" i="18"/>
  <c r="J53" i="18" s="1"/>
  <c r="G53" i="18"/>
  <c r="F53" i="18"/>
  <c r="E53" i="18"/>
  <c r="D53" i="18"/>
  <c r="C53" i="18"/>
  <c r="H52" i="18"/>
  <c r="J52" i="18" s="1"/>
  <c r="G52" i="18"/>
  <c r="F52" i="18"/>
  <c r="E52" i="18"/>
  <c r="D52" i="18"/>
  <c r="C52" i="18"/>
  <c r="H51" i="18"/>
  <c r="J51" i="18" s="1"/>
  <c r="G51" i="18"/>
  <c r="F51" i="18"/>
  <c r="E51" i="18"/>
  <c r="D51" i="18"/>
  <c r="C51" i="18"/>
  <c r="H50" i="18"/>
  <c r="J50" i="18" s="1"/>
  <c r="G50" i="18"/>
  <c r="F50" i="18"/>
  <c r="E50" i="18"/>
  <c r="D50" i="18"/>
  <c r="C50" i="18"/>
  <c r="H49" i="18"/>
  <c r="J49" i="18" s="1"/>
  <c r="G49" i="18"/>
  <c r="F49" i="18"/>
  <c r="E49" i="18"/>
  <c r="D49" i="18"/>
  <c r="C49" i="18"/>
  <c r="H48" i="18"/>
  <c r="J48" i="18" s="1"/>
  <c r="G48" i="18"/>
  <c r="F48" i="18"/>
  <c r="E48" i="18"/>
  <c r="D48" i="18"/>
  <c r="C48" i="18"/>
  <c r="H47" i="18"/>
  <c r="J47" i="18" s="1"/>
  <c r="G47" i="18"/>
  <c r="F47" i="18"/>
  <c r="E47" i="18"/>
  <c r="D47" i="18"/>
  <c r="C47" i="18"/>
  <c r="H46" i="18"/>
  <c r="J46" i="18" s="1"/>
  <c r="G46" i="18"/>
  <c r="F46" i="18"/>
  <c r="E46" i="18"/>
  <c r="D46" i="18"/>
  <c r="C46" i="18"/>
  <c r="H45" i="18"/>
  <c r="J45" i="18" s="1"/>
  <c r="G45" i="18"/>
  <c r="F45" i="18"/>
  <c r="E45" i="18"/>
  <c r="D45" i="18"/>
  <c r="C45" i="18"/>
  <c r="H44" i="18"/>
  <c r="J44" i="18" s="1"/>
  <c r="G44" i="18"/>
  <c r="F44" i="18"/>
  <c r="E44" i="18"/>
  <c r="D44" i="18"/>
  <c r="C44" i="18"/>
  <c r="H43" i="18"/>
  <c r="J43" i="18" s="1"/>
  <c r="G43" i="18"/>
  <c r="F43" i="18"/>
  <c r="E43" i="18"/>
  <c r="D43" i="18"/>
  <c r="C43" i="18"/>
  <c r="H42" i="18"/>
  <c r="J42" i="18" s="1"/>
  <c r="G42" i="18"/>
  <c r="F42" i="18"/>
  <c r="E42" i="18"/>
  <c r="D42" i="18"/>
  <c r="C42" i="18"/>
  <c r="H41" i="18"/>
  <c r="J41" i="18" s="1"/>
  <c r="G41" i="18"/>
  <c r="F41" i="18"/>
  <c r="E41" i="18"/>
  <c r="D41" i="18"/>
  <c r="C41" i="18"/>
  <c r="H40" i="18"/>
  <c r="J40" i="18" s="1"/>
  <c r="G40" i="18"/>
  <c r="F40" i="18"/>
  <c r="E40" i="18"/>
  <c r="D40" i="18"/>
  <c r="C40" i="18"/>
  <c r="H39" i="18"/>
  <c r="J39" i="18" s="1"/>
  <c r="G39" i="18"/>
  <c r="F39" i="18"/>
  <c r="E39" i="18"/>
  <c r="D39" i="18"/>
  <c r="C39" i="18"/>
  <c r="H38" i="18"/>
  <c r="J38" i="18" s="1"/>
  <c r="G38" i="18"/>
  <c r="F38" i="18"/>
  <c r="E38" i="18"/>
  <c r="D38" i="18"/>
  <c r="C38" i="18"/>
  <c r="H37" i="18"/>
  <c r="J37" i="18" s="1"/>
  <c r="G37" i="18"/>
  <c r="F37" i="18"/>
  <c r="E37" i="18"/>
  <c r="D37" i="18"/>
  <c r="C37" i="18"/>
  <c r="H36" i="18"/>
  <c r="J36" i="18" s="1"/>
  <c r="G36" i="18"/>
  <c r="F36" i="18"/>
  <c r="E36" i="18"/>
  <c r="D36" i="18"/>
  <c r="C36" i="18"/>
  <c r="H35" i="18"/>
  <c r="J35" i="18" s="1"/>
  <c r="G35" i="18"/>
  <c r="F35" i="18"/>
  <c r="E35" i="18"/>
  <c r="D35" i="18"/>
  <c r="C35" i="18"/>
  <c r="H34" i="18"/>
  <c r="J34" i="18" s="1"/>
  <c r="G34" i="18"/>
  <c r="F34" i="18"/>
  <c r="E34" i="18"/>
  <c r="D34" i="18"/>
  <c r="C34" i="18"/>
  <c r="H33" i="18"/>
  <c r="J33" i="18" s="1"/>
  <c r="G33" i="18"/>
  <c r="F33" i="18"/>
  <c r="E33" i="18"/>
  <c r="D33" i="18"/>
  <c r="C33" i="18"/>
  <c r="H32" i="18"/>
  <c r="J32" i="18" s="1"/>
  <c r="G32" i="18"/>
  <c r="F32" i="18"/>
  <c r="E32" i="18"/>
  <c r="D32" i="18"/>
  <c r="C32" i="18"/>
  <c r="H31" i="18"/>
  <c r="J31" i="18" s="1"/>
  <c r="G31" i="18"/>
  <c r="F31" i="18"/>
  <c r="E31" i="18"/>
  <c r="D31" i="18"/>
  <c r="C31" i="18"/>
  <c r="H30" i="18"/>
  <c r="J30" i="18" s="1"/>
  <c r="G30" i="18"/>
  <c r="F30" i="18"/>
  <c r="E30" i="18"/>
  <c r="D30" i="18"/>
  <c r="C30" i="18"/>
  <c r="H29" i="18"/>
  <c r="J29" i="18" s="1"/>
  <c r="G29" i="18"/>
  <c r="F29" i="18"/>
  <c r="E29" i="18"/>
  <c r="D29" i="18"/>
  <c r="C29" i="18"/>
  <c r="H28" i="18"/>
  <c r="J28" i="18" s="1"/>
  <c r="G28" i="18"/>
  <c r="F28" i="18"/>
  <c r="E28" i="18"/>
  <c r="D28" i="18"/>
  <c r="C28" i="18"/>
  <c r="H27" i="18"/>
  <c r="J27" i="18" s="1"/>
  <c r="G27" i="18"/>
  <c r="F27" i="18"/>
  <c r="E27" i="18"/>
  <c r="D27" i="18"/>
  <c r="C27" i="18"/>
  <c r="H26" i="18"/>
  <c r="J26" i="18" s="1"/>
  <c r="G26" i="18"/>
  <c r="F26" i="18"/>
  <c r="E26" i="18"/>
  <c r="D26" i="18"/>
  <c r="C26" i="18"/>
  <c r="H25" i="18"/>
  <c r="J25" i="18" s="1"/>
  <c r="G25" i="18"/>
  <c r="F25" i="18"/>
  <c r="E25" i="18"/>
  <c r="D25" i="18"/>
  <c r="C25" i="18"/>
  <c r="H24" i="18"/>
  <c r="J24" i="18" s="1"/>
  <c r="G24" i="18"/>
  <c r="F24" i="18"/>
  <c r="E24" i="18"/>
  <c r="D24" i="18"/>
  <c r="C24" i="18"/>
  <c r="H23" i="18"/>
  <c r="J23" i="18" s="1"/>
  <c r="G23" i="18"/>
  <c r="F23" i="18"/>
  <c r="E23" i="18"/>
  <c r="D23" i="18"/>
  <c r="C23" i="18"/>
  <c r="H22" i="18"/>
  <c r="J22" i="18" s="1"/>
  <c r="G22" i="18"/>
  <c r="F22" i="18"/>
  <c r="E22" i="18"/>
  <c r="D22" i="18"/>
  <c r="C22" i="18"/>
  <c r="H21" i="18"/>
  <c r="J21" i="18" s="1"/>
  <c r="G21" i="18"/>
  <c r="F21" i="18"/>
  <c r="E21" i="18"/>
  <c r="D21" i="18"/>
  <c r="C21" i="18"/>
  <c r="H20" i="18"/>
  <c r="J20" i="18" s="1"/>
  <c r="G20" i="18"/>
  <c r="F20" i="18"/>
  <c r="E20" i="18"/>
  <c r="D20" i="18"/>
  <c r="C20" i="18"/>
  <c r="H19" i="18"/>
  <c r="J19" i="18" s="1"/>
  <c r="G19" i="18"/>
  <c r="F19" i="18"/>
  <c r="E19" i="18"/>
  <c r="D19" i="18"/>
  <c r="C19" i="18"/>
  <c r="H18" i="18"/>
  <c r="J18" i="18" s="1"/>
  <c r="G18" i="18"/>
  <c r="F18" i="18"/>
  <c r="E18" i="18"/>
  <c r="D18" i="18"/>
  <c r="C18" i="18"/>
  <c r="H17" i="18"/>
  <c r="J17" i="18" s="1"/>
  <c r="G17" i="18"/>
  <c r="F17" i="18"/>
  <c r="E17" i="18"/>
  <c r="D17" i="18"/>
  <c r="C17" i="18"/>
  <c r="H16" i="18"/>
  <c r="J16" i="18" s="1"/>
  <c r="G16" i="18"/>
  <c r="F16" i="18"/>
  <c r="E16" i="18"/>
  <c r="D16" i="18"/>
  <c r="C16" i="18"/>
  <c r="H15" i="18"/>
  <c r="J15" i="18" s="1"/>
  <c r="G15" i="18"/>
  <c r="F15" i="18"/>
  <c r="E15" i="18"/>
  <c r="D15" i="18"/>
  <c r="C15" i="18"/>
  <c r="H14" i="18"/>
  <c r="J14" i="18" s="1"/>
  <c r="G14" i="18"/>
  <c r="F14" i="18"/>
  <c r="E14" i="18"/>
  <c r="D14" i="18"/>
  <c r="C14" i="18"/>
  <c r="H13" i="18"/>
  <c r="J13" i="18" s="1"/>
  <c r="G13" i="18"/>
  <c r="F13" i="18"/>
  <c r="E13" i="18"/>
  <c r="D13" i="18"/>
  <c r="C13" i="18"/>
  <c r="H12" i="18"/>
  <c r="J12" i="18" s="1"/>
  <c r="G12" i="18"/>
  <c r="F12" i="18"/>
  <c r="E12" i="18"/>
  <c r="D12" i="18"/>
  <c r="C12" i="18"/>
  <c r="H11" i="18"/>
  <c r="J11" i="18" s="1"/>
  <c r="G11" i="18"/>
  <c r="F11" i="18"/>
  <c r="E11" i="18"/>
  <c r="D11" i="18"/>
  <c r="C11" i="18"/>
  <c r="H10" i="18"/>
  <c r="J10" i="18" s="1"/>
  <c r="G10" i="18"/>
  <c r="F10" i="18"/>
  <c r="E10" i="18"/>
  <c r="D10" i="18"/>
  <c r="C10" i="18"/>
  <c r="H9" i="18"/>
  <c r="J9" i="18" s="1"/>
  <c r="G9" i="18"/>
  <c r="F9" i="18"/>
  <c r="E9" i="18"/>
  <c r="D9" i="18"/>
  <c r="C9" i="18"/>
  <c r="H8" i="18"/>
  <c r="J8" i="18" s="1"/>
  <c r="G8" i="18"/>
  <c r="F8" i="18"/>
  <c r="E8" i="18"/>
  <c r="D8" i="18"/>
  <c r="C8" i="18"/>
  <c r="H7" i="18"/>
  <c r="J7" i="18" s="1"/>
  <c r="G7" i="18"/>
  <c r="F7" i="18"/>
  <c r="E7" i="18"/>
  <c r="D7" i="18"/>
  <c r="C7" i="18"/>
  <c r="H6" i="18"/>
  <c r="G6" i="18"/>
  <c r="F6" i="18"/>
  <c r="E6" i="18"/>
  <c r="D6" i="18"/>
  <c r="C6" i="18"/>
  <c r="H5" i="18"/>
  <c r="J5" i="18" s="1"/>
  <c r="G5" i="18"/>
  <c r="F5" i="18"/>
  <c r="E5" i="18"/>
  <c r="D5" i="18"/>
  <c r="C5" i="18"/>
  <c r="H4" i="18"/>
  <c r="J4" i="18" s="1"/>
  <c r="G4" i="18"/>
  <c r="F4" i="18"/>
  <c r="E4" i="18"/>
  <c r="D4" i="18"/>
  <c r="C4" i="18"/>
  <c r="H3" i="18"/>
  <c r="J3" i="18" s="1"/>
  <c r="G3" i="18"/>
  <c r="F3" i="18"/>
  <c r="E3" i="18"/>
  <c r="D3" i="18"/>
  <c r="C3" i="18"/>
  <c r="J6" i="18"/>
  <c r="L165" i="18" l="1"/>
  <c r="L169" i="18"/>
  <c r="L173" i="18"/>
  <c r="L177" i="18"/>
  <c r="L181" i="18"/>
  <c r="L185" i="18"/>
  <c r="L189" i="18"/>
  <c r="L193" i="18"/>
  <c r="L168" i="18"/>
  <c r="L172" i="18"/>
  <c r="L176" i="18"/>
  <c r="L180" i="18"/>
  <c r="L184" i="18"/>
  <c r="L188" i="18"/>
  <c r="L192" i="18"/>
  <c r="L182" i="18"/>
  <c r="L186" i="18"/>
  <c r="L194" i="18"/>
  <c r="L166" i="18"/>
  <c r="L170" i="18"/>
  <c r="L174" i="18"/>
  <c r="L178" i="18"/>
  <c r="L190" i="18"/>
  <c r="L167" i="18"/>
  <c r="L171" i="18"/>
  <c r="L175" i="18"/>
  <c r="L179" i="18"/>
  <c r="L183" i="18"/>
  <c r="L187" i="18"/>
  <c r="L191" i="18"/>
  <c r="L66" i="18"/>
  <c r="L22" i="18"/>
  <c r="L118" i="18"/>
  <c r="L130" i="18"/>
  <c r="L46" i="18"/>
  <c r="L114" i="18"/>
  <c r="L86" i="18"/>
  <c r="L30" i="18"/>
  <c r="L54" i="18"/>
  <c r="L82" i="18"/>
  <c r="L98" i="18"/>
  <c r="L102" i="18"/>
  <c r="L8" i="18"/>
  <c r="L14" i="18"/>
  <c r="L27" i="18"/>
  <c r="L58" i="18"/>
  <c r="L62" i="18"/>
  <c r="L74" i="18"/>
  <c r="L78" i="18"/>
  <c r="L90" i="18"/>
  <c r="L94" i="18"/>
  <c r="L106" i="18"/>
  <c r="L110" i="18"/>
  <c r="L122" i="18"/>
  <c r="L126" i="18"/>
  <c r="L70" i="18"/>
  <c r="L38" i="18"/>
  <c r="L42" i="18"/>
  <c r="L154" i="18"/>
  <c r="L162" i="18"/>
  <c r="L7" i="18"/>
  <c r="L24" i="18"/>
  <c r="L55" i="18"/>
  <c r="L71" i="18"/>
  <c r="L103" i="18"/>
  <c r="L143" i="18"/>
  <c r="L31" i="18"/>
  <c r="L35" i="18"/>
  <c r="L67" i="18"/>
  <c r="L99" i="18"/>
  <c r="L115" i="18"/>
  <c r="L131" i="18"/>
  <c r="L132" i="18"/>
  <c r="L140" i="18"/>
  <c r="L148" i="18"/>
  <c r="L149" i="18"/>
  <c r="L156" i="18"/>
  <c r="L157" i="18"/>
  <c r="L164" i="18"/>
  <c r="L119" i="18"/>
  <c r="L135" i="18"/>
  <c r="L151" i="18"/>
  <c r="L18" i="18"/>
  <c r="L83" i="18"/>
  <c r="L3" i="18"/>
  <c r="L10" i="18"/>
  <c r="L11" i="18"/>
  <c r="L26" i="18"/>
  <c r="L28" i="18"/>
  <c r="L39" i="18"/>
  <c r="L40" i="18"/>
  <c r="L43" i="18"/>
  <c r="L63" i="18"/>
  <c r="L79" i="18"/>
  <c r="L95" i="18"/>
  <c r="L111" i="18"/>
  <c r="L127" i="18"/>
  <c r="L139" i="18"/>
  <c r="L147" i="18"/>
  <c r="L150" i="18"/>
  <c r="L155" i="18"/>
  <c r="L158" i="18"/>
  <c r="L163" i="18"/>
  <c r="L6" i="18"/>
  <c r="L23" i="18"/>
  <c r="L44" i="18"/>
  <c r="L87" i="18"/>
  <c r="L159" i="18"/>
  <c r="L9" i="18"/>
  <c r="L20" i="18"/>
  <c r="L32" i="18"/>
  <c r="L50" i="18"/>
  <c r="L52" i="18"/>
  <c r="L5" i="18"/>
  <c r="L13" i="18"/>
  <c r="L15" i="18"/>
  <c r="L16" i="18"/>
  <c r="L34" i="18"/>
  <c r="L36" i="18"/>
  <c r="L47" i="18"/>
  <c r="L48" i="18"/>
  <c r="L51" i="18"/>
  <c r="L59" i="18"/>
  <c r="L75" i="18"/>
  <c r="L91" i="18"/>
  <c r="L107" i="18"/>
  <c r="L123" i="18"/>
  <c r="L136" i="18"/>
  <c r="L137" i="18"/>
  <c r="L144" i="18"/>
  <c r="L152" i="18"/>
  <c r="L160" i="18"/>
  <c r="L19" i="18"/>
  <c r="L4" i="18"/>
  <c r="L12" i="18"/>
  <c r="L142" i="18"/>
  <c r="L29" i="18"/>
  <c r="L45" i="18"/>
  <c r="L56" i="18"/>
  <c r="L57" i="18"/>
  <c r="L60" i="18"/>
  <c r="L61" i="18"/>
  <c r="L64" i="18"/>
  <c r="L65" i="18"/>
  <c r="L68" i="18"/>
  <c r="L69" i="18"/>
  <c r="L72" i="18"/>
  <c r="L73" i="18"/>
  <c r="L76" i="18"/>
  <c r="L77" i="18"/>
  <c r="L80" i="18"/>
  <c r="L81" i="18"/>
  <c r="L84" i="18"/>
  <c r="L85" i="18"/>
  <c r="L88" i="18"/>
  <c r="L89" i="18"/>
  <c r="L92" i="18"/>
  <c r="L93" i="18"/>
  <c r="L96" i="18"/>
  <c r="L97" i="18"/>
  <c r="L100" i="18"/>
  <c r="L101" i="18"/>
  <c r="L104" i="18"/>
  <c r="L105" i="18"/>
  <c r="L108" i="18"/>
  <c r="L109" i="18"/>
  <c r="L112" i="18"/>
  <c r="L113" i="18"/>
  <c r="L116" i="18"/>
  <c r="L117" i="18"/>
  <c r="L120" i="18"/>
  <c r="L121" i="18"/>
  <c r="L124" i="18"/>
  <c r="L125" i="18"/>
  <c r="L128" i="18"/>
  <c r="L129" i="18"/>
  <c r="L133" i="18"/>
  <c r="L138" i="18"/>
  <c r="L17" i="18"/>
  <c r="L25" i="18"/>
  <c r="L33" i="18"/>
  <c r="L41" i="18"/>
  <c r="L49" i="18"/>
  <c r="L134" i="18"/>
  <c r="L145" i="18"/>
  <c r="L21" i="18"/>
  <c r="L37" i="18"/>
  <c r="L53" i="18"/>
  <c r="L141" i="18"/>
  <c r="L146" i="18"/>
  <c r="L153" i="18"/>
  <c r="L161" i="18"/>
  <c r="A3" i="1" l="1"/>
  <c r="Z4" i="15"/>
  <c r="Z5" i="15"/>
  <c r="Z6" i="15"/>
  <c r="Z7" i="15"/>
  <c r="Z9" i="15"/>
  <c r="Z10" i="15"/>
  <c r="Z11" i="15"/>
  <c r="Z12" i="15"/>
  <c r="Z14" i="15"/>
  <c r="Z15" i="15"/>
  <c r="Z16" i="15"/>
  <c r="Z17" i="15"/>
  <c r="Z19" i="15"/>
  <c r="Z20" i="15"/>
  <c r="Z21" i="15"/>
  <c r="Z22" i="15"/>
  <c r="V4" i="15"/>
  <c r="V5" i="15"/>
  <c r="V6" i="15"/>
  <c r="V7" i="15"/>
  <c r="V9" i="15"/>
  <c r="V10" i="15"/>
  <c r="V11" i="15"/>
  <c r="V12" i="15"/>
  <c r="V14" i="15"/>
  <c r="V15" i="15"/>
  <c r="V16" i="15"/>
  <c r="V17" i="15"/>
  <c r="V19" i="15"/>
  <c r="V20" i="15"/>
  <c r="V21" i="15"/>
  <c r="V22" i="15"/>
  <c r="R4" i="15"/>
  <c r="R5" i="15"/>
  <c r="R6" i="15"/>
  <c r="R7" i="15"/>
  <c r="R9" i="15"/>
  <c r="R10" i="15"/>
  <c r="R11" i="15"/>
  <c r="R12" i="15"/>
  <c r="R14" i="15"/>
  <c r="R15" i="15"/>
  <c r="R16" i="15"/>
  <c r="R17" i="15"/>
  <c r="R19" i="15"/>
  <c r="R20" i="15"/>
  <c r="R21" i="15"/>
  <c r="R22" i="15"/>
  <c r="N4" i="15"/>
  <c r="N5" i="15"/>
  <c r="N6" i="15"/>
  <c r="N7" i="15"/>
  <c r="N9" i="15"/>
  <c r="N10" i="15"/>
  <c r="N11" i="15"/>
  <c r="N12" i="15"/>
  <c r="N14" i="15"/>
  <c r="N15" i="15"/>
  <c r="N16" i="15"/>
  <c r="N17" i="15"/>
  <c r="N19" i="15"/>
  <c r="N20" i="15"/>
  <c r="N21" i="15"/>
  <c r="N22" i="15"/>
  <c r="J4" i="15"/>
  <c r="J5" i="15"/>
  <c r="J6" i="15"/>
  <c r="J7" i="15"/>
  <c r="J9" i="15"/>
  <c r="J10" i="15"/>
  <c r="J11" i="15"/>
  <c r="J12" i="15"/>
  <c r="J14" i="15"/>
  <c r="J15" i="15"/>
  <c r="J16" i="15"/>
  <c r="J17" i="15"/>
  <c r="J19" i="15"/>
  <c r="J20" i="15"/>
  <c r="J21" i="15"/>
  <c r="J22" i="15"/>
  <c r="F4" i="15"/>
  <c r="F5" i="15"/>
  <c r="F6" i="15"/>
  <c r="F7" i="15"/>
  <c r="F9" i="15"/>
  <c r="F10" i="15"/>
  <c r="F11" i="15"/>
  <c r="F12" i="15"/>
  <c r="F14" i="15"/>
  <c r="F15" i="15"/>
  <c r="F16" i="15"/>
  <c r="F17" i="15"/>
  <c r="F19" i="15"/>
  <c r="F20" i="15"/>
  <c r="F21" i="15"/>
  <c r="F22" i="15"/>
  <c r="Z56" i="15"/>
  <c r="Z57" i="15"/>
  <c r="Z58" i="15"/>
  <c r="Z59" i="15"/>
  <c r="Z61" i="15"/>
  <c r="Z62" i="15"/>
  <c r="Z63" i="15"/>
  <c r="Z64" i="15"/>
  <c r="Z66" i="15"/>
  <c r="Z67" i="15"/>
  <c r="Z68" i="15"/>
  <c r="Z69" i="15"/>
  <c r="Z71" i="15"/>
  <c r="Z72" i="15"/>
  <c r="Z73" i="15"/>
  <c r="Z74" i="15"/>
  <c r="Z76" i="15"/>
  <c r="Z77" i="15"/>
  <c r="Z78" i="15"/>
  <c r="Z79" i="15"/>
  <c r="Z80" i="15"/>
  <c r="Z81" i="15"/>
  <c r="Z82" i="15"/>
  <c r="Z83" i="15"/>
  <c r="V56" i="15"/>
  <c r="V57" i="15"/>
  <c r="V58" i="15"/>
  <c r="V59" i="15"/>
  <c r="V61" i="15"/>
  <c r="V62" i="15"/>
  <c r="V63" i="15"/>
  <c r="V64" i="15"/>
  <c r="V66" i="15"/>
  <c r="V67" i="15"/>
  <c r="V68" i="15"/>
  <c r="V69" i="15"/>
  <c r="V71" i="15"/>
  <c r="V72" i="15"/>
  <c r="V73" i="15"/>
  <c r="V74" i="15"/>
  <c r="V76" i="15"/>
  <c r="V77" i="15"/>
  <c r="V78" i="15"/>
  <c r="V79" i="15"/>
  <c r="V80" i="15"/>
  <c r="V81" i="15"/>
  <c r="V82" i="15"/>
  <c r="V83" i="15"/>
  <c r="R56" i="15"/>
  <c r="R57" i="15"/>
  <c r="R58" i="15"/>
  <c r="R59" i="15"/>
  <c r="R61" i="15"/>
  <c r="R62" i="15"/>
  <c r="R63" i="15"/>
  <c r="R64" i="15"/>
  <c r="R66" i="15"/>
  <c r="R67" i="15"/>
  <c r="R68" i="15"/>
  <c r="R69" i="15"/>
  <c r="R71" i="15"/>
  <c r="R72" i="15"/>
  <c r="R73" i="15"/>
  <c r="R74" i="15"/>
  <c r="R76" i="15"/>
  <c r="R77" i="15"/>
  <c r="R78" i="15"/>
  <c r="R79" i="15"/>
  <c r="R80" i="15"/>
  <c r="R81" i="15"/>
  <c r="R82" i="15"/>
  <c r="R83" i="15"/>
  <c r="N56" i="15"/>
  <c r="N57" i="15"/>
  <c r="N58" i="15"/>
  <c r="N59" i="15"/>
  <c r="N61" i="15"/>
  <c r="N62" i="15"/>
  <c r="N63" i="15"/>
  <c r="N64" i="15"/>
  <c r="N66" i="15"/>
  <c r="N67" i="15"/>
  <c r="N68" i="15"/>
  <c r="N69" i="15"/>
  <c r="N71" i="15"/>
  <c r="N72" i="15"/>
  <c r="N73" i="15"/>
  <c r="N74" i="15"/>
  <c r="N76" i="15"/>
  <c r="N77" i="15"/>
  <c r="N78" i="15"/>
  <c r="N79" i="15"/>
  <c r="N80" i="15"/>
  <c r="N81" i="15"/>
  <c r="N82" i="15"/>
  <c r="N83" i="15"/>
  <c r="J56" i="15"/>
  <c r="J57" i="15"/>
  <c r="J58" i="15"/>
  <c r="J59" i="15"/>
  <c r="J61" i="15"/>
  <c r="J62" i="15"/>
  <c r="J63" i="15"/>
  <c r="J64" i="15"/>
  <c r="J66" i="15"/>
  <c r="J67" i="15"/>
  <c r="J68" i="15"/>
  <c r="J69" i="15"/>
  <c r="J71" i="15"/>
  <c r="J72" i="15"/>
  <c r="J73" i="15"/>
  <c r="J74" i="15"/>
  <c r="J76" i="15"/>
  <c r="J77" i="15"/>
  <c r="J78" i="15"/>
  <c r="J79" i="15"/>
  <c r="J80" i="15"/>
  <c r="J81" i="15"/>
  <c r="J82" i="15"/>
  <c r="J83" i="15"/>
  <c r="F56" i="15"/>
  <c r="F57" i="15"/>
  <c r="F58" i="15"/>
  <c r="F59" i="15"/>
  <c r="F61" i="15"/>
  <c r="F62" i="15"/>
  <c r="F63" i="15"/>
  <c r="F64" i="15"/>
  <c r="F66" i="15"/>
  <c r="F67" i="15"/>
  <c r="F68" i="15"/>
  <c r="F69" i="15"/>
  <c r="F71" i="15"/>
  <c r="F72" i="15"/>
  <c r="F73" i="15"/>
  <c r="F74" i="15"/>
  <c r="F76" i="15"/>
  <c r="F77" i="15"/>
  <c r="F78" i="15"/>
  <c r="F79" i="15"/>
  <c r="F80" i="15"/>
  <c r="F81" i="15"/>
  <c r="F82" i="15"/>
  <c r="F83" i="15"/>
  <c r="F54" i="15"/>
  <c r="J24" i="15"/>
  <c r="K24" i="15"/>
  <c r="N24" i="15"/>
  <c r="O24" i="15"/>
  <c r="R24" i="15"/>
  <c r="S24" i="15"/>
  <c r="V24" i="15"/>
  <c r="W24" i="15"/>
  <c r="Z24" i="15"/>
  <c r="AA24" i="15"/>
  <c r="J25" i="15"/>
  <c r="K25" i="15"/>
  <c r="N25" i="15"/>
  <c r="O25" i="15"/>
  <c r="R25" i="15"/>
  <c r="S25" i="15"/>
  <c r="V25" i="15"/>
  <c r="W25" i="15"/>
  <c r="Z25" i="15"/>
  <c r="AA25" i="15"/>
  <c r="J26" i="15"/>
  <c r="K26" i="15"/>
  <c r="N26" i="15"/>
  <c r="O26" i="15"/>
  <c r="R26" i="15"/>
  <c r="S26" i="15"/>
  <c r="V26" i="15"/>
  <c r="W26" i="15"/>
  <c r="Z26" i="15"/>
  <c r="AA26" i="15"/>
  <c r="J27" i="15"/>
  <c r="K27" i="15"/>
  <c r="N27" i="15"/>
  <c r="O27" i="15"/>
  <c r="R27" i="15"/>
  <c r="S27" i="15"/>
  <c r="V27" i="15"/>
  <c r="W27" i="15"/>
  <c r="Z27" i="15"/>
  <c r="AA27" i="15"/>
  <c r="J28" i="15"/>
  <c r="K28" i="15"/>
  <c r="N28" i="15"/>
  <c r="O28" i="15"/>
  <c r="R28" i="15"/>
  <c r="S28" i="15"/>
  <c r="V28" i="15"/>
  <c r="W28" i="15"/>
  <c r="Z28" i="15"/>
  <c r="AA28" i="15"/>
  <c r="J29" i="15"/>
  <c r="K29" i="15"/>
  <c r="N29" i="15"/>
  <c r="O29" i="15"/>
  <c r="R29" i="15"/>
  <c r="S29" i="15"/>
  <c r="V29" i="15"/>
  <c r="W29" i="15"/>
  <c r="Z29" i="15"/>
  <c r="AA29" i="15"/>
  <c r="J30" i="15"/>
  <c r="K30" i="15"/>
  <c r="N30" i="15"/>
  <c r="O30" i="15"/>
  <c r="R30" i="15"/>
  <c r="S30" i="15"/>
  <c r="V30" i="15"/>
  <c r="W30" i="15"/>
  <c r="Z30" i="15"/>
  <c r="AA30" i="15"/>
  <c r="J31" i="15"/>
  <c r="K31" i="15"/>
  <c r="N31" i="15"/>
  <c r="O31" i="15"/>
  <c r="R31" i="15"/>
  <c r="S31" i="15"/>
  <c r="V31" i="15"/>
  <c r="W31" i="15"/>
  <c r="Z31" i="15"/>
  <c r="AA31" i="15"/>
  <c r="J32" i="15"/>
  <c r="K32" i="15"/>
  <c r="N32" i="15"/>
  <c r="O32" i="15"/>
  <c r="R32" i="15"/>
  <c r="S32" i="15"/>
  <c r="V32" i="15"/>
  <c r="W32" i="15"/>
  <c r="Z32" i="15"/>
  <c r="AA32" i="15"/>
  <c r="J33" i="15"/>
  <c r="K33" i="15"/>
  <c r="N33" i="15"/>
  <c r="O33" i="15"/>
  <c r="R33" i="15"/>
  <c r="S33" i="15"/>
  <c r="V33" i="15"/>
  <c r="W33" i="15"/>
  <c r="Z33" i="15"/>
  <c r="AA33" i="15"/>
  <c r="J34" i="15"/>
  <c r="K34" i="15"/>
  <c r="N34" i="15"/>
  <c r="O34" i="15"/>
  <c r="R34" i="15"/>
  <c r="S34" i="15"/>
  <c r="V34" i="15"/>
  <c r="W34" i="15"/>
  <c r="Z34" i="15"/>
  <c r="AA34" i="15"/>
  <c r="J35" i="15"/>
  <c r="K35" i="15"/>
  <c r="N35" i="15"/>
  <c r="O35" i="15"/>
  <c r="R35" i="15"/>
  <c r="S35" i="15"/>
  <c r="V35" i="15"/>
  <c r="W35" i="15"/>
  <c r="Z35" i="15"/>
  <c r="AA35" i="15"/>
  <c r="J36" i="15"/>
  <c r="K36" i="15"/>
  <c r="N36" i="15"/>
  <c r="O36" i="15"/>
  <c r="R36" i="15"/>
  <c r="S36" i="15"/>
  <c r="V36" i="15"/>
  <c r="W36" i="15"/>
  <c r="Z36" i="15"/>
  <c r="AA36" i="15"/>
  <c r="J37" i="15"/>
  <c r="K37" i="15"/>
  <c r="N37" i="15"/>
  <c r="O37" i="15"/>
  <c r="R37" i="15"/>
  <c r="S37" i="15"/>
  <c r="V37" i="15"/>
  <c r="W37" i="15"/>
  <c r="Z37" i="15"/>
  <c r="AA37" i="15"/>
  <c r="J38" i="15"/>
  <c r="K38" i="15"/>
  <c r="N38" i="15"/>
  <c r="O38" i="15"/>
  <c r="R38" i="15"/>
  <c r="S38" i="15"/>
  <c r="V38" i="15"/>
  <c r="W38" i="15"/>
  <c r="Z38" i="15"/>
  <c r="AA38" i="15"/>
  <c r="J39" i="15"/>
  <c r="K39" i="15"/>
  <c r="N39" i="15"/>
  <c r="O39" i="15"/>
  <c r="R39" i="15"/>
  <c r="S39" i="15"/>
  <c r="V39" i="15"/>
  <c r="W39" i="15"/>
  <c r="Z39" i="15"/>
  <c r="AA39" i="15"/>
  <c r="J40" i="15"/>
  <c r="K40" i="15"/>
  <c r="N40" i="15"/>
  <c r="O40" i="15"/>
  <c r="R40" i="15"/>
  <c r="S40" i="15"/>
  <c r="V40" i="15"/>
  <c r="W40" i="15"/>
  <c r="Z40" i="15"/>
  <c r="AA40" i="15"/>
  <c r="J41" i="15"/>
  <c r="K41" i="15"/>
  <c r="N41" i="15"/>
  <c r="O41" i="15"/>
  <c r="R41" i="15"/>
  <c r="S41" i="15"/>
  <c r="V41" i="15"/>
  <c r="W41" i="15"/>
  <c r="Z41" i="15"/>
  <c r="AA41" i="15"/>
  <c r="J42" i="15"/>
  <c r="K42" i="15"/>
  <c r="N42" i="15"/>
  <c r="O42" i="15"/>
  <c r="R42" i="15"/>
  <c r="S42" i="15"/>
  <c r="V42" i="15"/>
  <c r="W42" i="15"/>
  <c r="Z42" i="15"/>
  <c r="AA42" i="15"/>
  <c r="J43" i="15"/>
  <c r="K43" i="15"/>
  <c r="N43" i="15"/>
  <c r="O43" i="15"/>
  <c r="R43" i="15"/>
  <c r="S43" i="15"/>
  <c r="V43" i="15"/>
  <c r="W43" i="15"/>
  <c r="Z43" i="15"/>
  <c r="AA43" i="15"/>
  <c r="J44" i="15"/>
  <c r="K44" i="15"/>
  <c r="N44" i="15"/>
  <c r="O44" i="15"/>
  <c r="R44" i="15"/>
  <c r="S44" i="15"/>
  <c r="V44" i="15"/>
  <c r="W44" i="15"/>
  <c r="Z44" i="15"/>
  <c r="AA44" i="15"/>
  <c r="J45" i="15"/>
  <c r="K45" i="15"/>
  <c r="N45" i="15"/>
  <c r="O45" i="15"/>
  <c r="R45" i="15"/>
  <c r="S45" i="15"/>
  <c r="V45" i="15"/>
  <c r="W45" i="15"/>
  <c r="Z45" i="15"/>
  <c r="AA45" i="15"/>
  <c r="J46" i="15"/>
  <c r="K46" i="15"/>
  <c r="N46" i="15"/>
  <c r="O46" i="15"/>
  <c r="R46" i="15"/>
  <c r="S46" i="15"/>
  <c r="V46" i="15"/>
  <c r="W46" i="15"/>
  <c r="Z46" i="15"/>
  <c r="AA46" i="15"/>
  <c r="J47" i="15"/>
  <c r="K47" i="15"/>
  <c r="N47" i="15"/>
  <c r="O47" i="15"/>
  <c r="R47" i="15"/>
  <c r="S47" i="15"/>
  <c r="V47" i="15"/>
  <c r="W47" i="15"/>
  <c r="Z47" i="15"/>
  <c r="AA47" i="15"/>
  <c r="J48" i="15"/>
  <c r="K48" i="15"/>
  <c r="N48" i="15"/>
  <c r="O48" i="15"/>
  <c r="R48" i="15"/>
  <c r="S48" i="15"/>
  <c r="V48" i="15"/>
  <c r="W48" i="15"/>
  <c r="Z48" i="15"/>
  <c r="AA48" i="15"/>
  <c r="J49" i="15"/>
  <c r="K49" i="15"/>
  <c r="N49" i="15"/>
  <c r="O49" i="15"/>
  <c r="R49" i="15"/>
  <c r="S49" i="15"/>
  <c r="V49" i="15"/>
  <c r="W49" i="15"/>
  <c r="Z49" i="15"/>
  <c r="AA49" i="15"/>
  <c r="J50" i="15"/>
  <c r="K50" i="15"/>
  <c r="N50" i="15"/>
  <c r="O50" i="15"/>
  <c r="R50" i="15"/>
  <c r="S50" i="15"/>
  <c r="V50" i="15"/>
  <c r="W50" i="15"/>
  <c r="Z50" i="15"/>
  <c r="AA50" i="15"/>
  <c r="J51" i="15"/>
  <c r="K51" i="15"/>
  <c r="N51" i="15"/>
  <c r="O51" i="15"/>
  <c r="R51" i="15"/>
  <c r="S51" i="15"/>
  <c r="V51" i="15"/>
  <c r="W51" i="15"/>
  <c r="Z51" i="15"/>
  <c r="AA51" i="15"/>
  <c r="J52" i="15"/>
  <c r="K52" i="15"/>
  <c r="N52" i="15"/>
  <c r="O52" i="15"/>
  <c r="R52" i="15"/>
  <c r="S52" i="15"/>
  <c r="V52" i="15"/>
  <c r="W52" i="15"/>
  <c r="Z52" i="15"/>
  <c r="AA52" i="15"/>
  <c r="J53" i="15"/>
  <c r="K53" i="15"/>
  <c r="N53" i="15"/>
  <c r="O53" i="15"/>
  <c r="R53" i="15"/>
  <c r="S53" i="15"/>
  <c r="V53" i="15"/>
  <c r="W53" i="15"/>
  <c r="Z53" i="15"/>
  <c r="AA53" i="15"/>
  <c r="J54" i="15"/>
  <c r="K54" i="15"/>
  <c r="N54" i="15"/>
  <c r="O54" i="15"/>
  <c r="R54" i="15"/>
  <c r="S54" i="15"/>
  <c r="V54" i="15"/>
  <c r="W54" i="15"/>
  <c r="Z54" i="15"/>
  <c r="AA54" i="15"/>
  <c r="Z23" i="15"/>
  <c r="V23" i="15"/>
  <c r="R23" i="15"/>
  <c r="N23" i="15"/>
  <c r="J23" i="15"/>
  <c r="F23" i="15"/>
  <c r="F24" i="15"/>
  <c r="F25" i="15"/>
  <c r="F26" i="15"/>
  <c r="F27" i="15"/>
  <c r="F28" i="15"/>
  <c r="F29" i="15"/>
  <c r="F30" i="15"/>
  <c r="F31" i="15"/>
  <c r="F32" i="15"/>
  <c r="F33" i="15"/>
  <c r="F34" i="15"/>
  <c r="F35" i="15"/>
  <c r="F36" i="15"/>
  <c r="F37" i="15"/>
  <c r="F38" i="15"/>
  <c r="F39" i="15"/>
  <c r="F40" i="15"/>
  <c r="F41" i="15"/>
  <c r="F42" i="15"/>
  <c r="F43" i="15"/>
  <c r="F44" i="15"/>
  <c r="F45" i="15"/>
  <c r="F46" i="15"/>
  <c r="F47" i="15"/>
  <c r="F48" i="15"/>
  <c r="F49" i="15"/>
  <c r="F50" i="15"/>
  <c r="F51" i="15"/>
  <c r="F52" i="15"/>
  <c r="F53" i="15"/>
  <c r="S21" i="17"/>
  <c r="S53" i="17"/>
  <c r="S61" i="17"/>
  <c r="S93" i="17"/>
  <c r="S117" i="17"/>
  <c r="S125" i="17"/>
  <c r="S149" i="17"/>
  <c r="S157" i="17"/>
  <c r="S181" i="17"/>
  <c r="S189" i="17"/>
  <c r="H166" i="17"/>
  <c r="I166" i="17" s="1"/>
  <c r="H167" i="17"/>
  <c r="H168" i="17"/>
  <c r="H169" i="17"/>
  <c r="I169" i="17" s="1"/>
  <c r="H170" i="17"/>
  <c r="H171" i="17"/>
  <c r="H172" i="17"/>
  <c r="H173" i="17"/>
  <c r="H174" i="17"/>
  <c r="I174" i="17" s="1"/>
  <c r="H175" i="17"/>
  <c r="H176" i="17"/>
  <c r="H177" i="17"/>
  <c r="I177" i="17" s="1"/>
  <c r="H178" i="17"/>
  <c r="I178" i="17" s="1"/>
  <c r="H179" i="17"/>
  <c r="H180" i="17"/>
  <c r="H181" i="17"/>
  <c r="H182" i="17"/>
  <c r="I182" i="17" s="1"/>
  <c r="H183" i="17"/>
  <c r="H184" i="17"/>
  <c r="H185" i="17"/>
  <c r="I185" i="17" s="1"/>
  <c r="H186" i="17"/>
  <c r="I186" i="17" s="1"/>
  <c r="H187" i="17"/>
  <c r="H188" i="17"/>
  <c r="H189" i="17"/>
  <c r="H190" i="17"/>
  <c r="H191" i="17"/>
  <c r="H192" i="17"/>
  <c r="H193" i="17"/>
  <c r="I193" i="17" s="1"/>
  <c r="H194" i="17"/>
  <c r="H195" i="17"/>
  <c r="H196" i="17"/>
  <c r="E166" i="17"/>
  <c r="S166" i="17" s="1"/>
  <c r="F166" i="17"/>
  <c r="E167" i="17"/>
  <c r="S167" i="17" s="1"/>
  <c r="F167" i="17"/>
  <c r="E168" i="17"/>
  <c r="S168" i="17" s="1"/>
  <c r="F168" i="17"/>
  <c r="E169" i="17"/>
  <c r="S169" i="17" s="1"/>
  <c r="F169" i="17"/>
  <c r="E170" i="17"/>
  <c r="S170" i="17" s="1"/>
  <c r="F170" i="17"/>
  <c r="E171" i="17"/>
  <c r="S171" i="17" s="1"/>
  <c r="F171" i="17"/>
  <c r="E172" i="17"/>
  <c r="S172" i="17" s="1"/>
  <c r="F172" i="17"/>
  <c r="E173" i="17"/>
  <c r="S173" i="17" s="1"/>
  <c r="F173" i="17"/>
  <c r="E174" i="17"/>
  <c r="S174" i="17" s="1"/>
  <c r="F174" i="17"/>
  <c r="E175" i="17"/>
  <c r="S175" i="17" s="1"/>
  <c r="F175" i="17"/>
  <c r="E176" i="17"/>
  <c r="S176" i="17" s="1"/>
  <c r="F176" i="17"/>
  <c r="E177" i="17"/>
  <c r="S177" i="17" s="1"/>
  <c r="F177" i="17"/>
  <c r="E178" i="17"/>
  <c r="S178" i="17" s="1"/>
  <c r="F178" i="17"/>
  <c r="E179" i="17"/>
  <c r="S179" i="17" s="1"/>
  <c r="F179" i="17"/>
  <c r="E180" i="17"/>
  <c r="S180" i="17" s="1"/>
  <c r="F180" i="17"/>
  <c r="E181" i="17"/>
  <c r="F181" i="17"/>
  <c r="E182" i="17"/>
  <c r="S182" i="17" s="1"/>
  <c r="F182" i="17"/>
  <c r="E183" i="17"/>
  <c r="S183" i="17" s="1"/>
  <c r="F183" i="17"/>
  <c r="E184" i="17"/>
  <c r="S184" i="17" s="1"/>
  <c r="F184" i="17"/>
  <c r="E185" i="17"/>
  <c r="S185" i="17" s="1"/>
  <c r="F185" i="17"/>
  <c r="E186" i="17"/>
  <c r="S186" i="17" s="1"/>
  <c r="F186" i="17"/>
  <c r="E187" i="17"/>
  <c r="S187" i="17" s="1"/>
  <c r="F187" i="17"/>
  <c r="E188" i="17"/>
  <c r="S188" i="17" s="1"/>
  <c r="F188" i="17"/>
  <c r="E189" i="17"/>
  <c r="F189" i="17"/>
  <c r="E190" i="17"/>
  <c r="S190" i="17" s="1"/>
  <c r="F190" i="17"/>
  <c r="E191" i="17"/>
  <c r="S191" i="17" s="1"/>
  <c r="F191" i="17"/>
  <c r="E192" i="17"/>
  <c r="S192" i="17" s="1"/>
  <c r="F192" i="17"/>
  <c r="E193" i="17"/>
  <c r="S193" i="17" s="1"/>
  <c r="F193" i="17"/>
  <c r="E194" i="17"/>
  <c r="S194" i="17" s="1"/>
  <c r="F194" i="17"/>
  <c r="E195" i="17"/>
  <c r="S195" i="17" s="1"/>
  <c r="F195" i="17"/>
  <c r="E196" i="17"/>
  <c r="S196" i="17" s="1"/>
  <c r="F196" i="17"/>
  <c r="H165" i="17"/>
  <c r="F165" i="17"/>
  <c r="E165" i="17"/>
  <c r="S165" i="17" s="1"/>
  <c r="H134" i="17"/>
  <c r="I134" i="17" s="1"/>
  <c r="H135" i="17"/>
  <c r="H136" i="17"/>
  <c r="H137" i="17"/>
  <c r="I137" i="17" s="1"/>
  <c r="H138" i="17"/>
  <c r="I138" i="17" s="1"/>
  <c r="H139" i="17"/>
  <c r="H140" i="17"/>
  <c r="H141" i="17"/>
  <c r="I141" i="17" s="1"/>
  <c r="H142" i="17"/>
  <c r="I142" i="17" s="1"/>
  <c r="H143" i="17"/>
  <c r="H144" i="17"/>
  <c r="H145" i="17"/>
  <c r="I145" i="17" s="1"/>
  <c r="H146" i="17"/>
  <c r="H147" i="17"/>
  <c r="H148" i="17"/>
  <c r="H149" i="17"/>
  <c r="I149" i="17" s="1"/>
  <c r="H150" i="17"/>
  <c r="I150" i="17" s="1"/>
  <c r="H151" i="17"/>
  <c r="H152" i="17"/>
  <c r="H153" i="17"/>
  <c r="I153" i="17" s="1"/>
  <c r="H154" i="17"/>
  <c r="I154" i="17" s="1"/>
  <c r="H155" i="17"/>
  <c r="H156" i="17"/>
  <c r="H157" i="17"/>
  <c r="I157" i="17" s="1"/>
  <c r="H158" i="17"/>
  <c r="I158" i="17" s="1"/>
  <c r="H159" i="17"/>
  <c r="H160" i="17"/>
  <c r="H161" i="17"/>
  <c r="I161" i="17" s="1"/>
  <c r="H162" i="17"/>
  <c r="H163" i="17"/>
  <c r="H164" i="17"/>
  <c r="E134" i="17"/>
  <c r="S134" i="17" s="1"/>
  <c r="F134" i="17"/>
  <c r="E135" i="17"/>
  <c r="S135" i="17" s="1"/>
  <c r="F135" i="17"/>
  <c r="E136" i="17"/>
  <c r="S136" i="17" s="1"/>
  <c r="F136" i="17"/>
  <c r="E137" i="17"/>
  <c r="S137" i="17" s="1"/>
  <c r="F137" i="17"/>
  <c r="E138" i="17"/>
  <c r="S138" i="17" s="1"/>
  <c r="F138" i="17"/>
  <c r="E139" i="17"/>
  <c r="S139" i="17" s="1"/>
  <c r="F139" i="17"/>
  <c r="E140" i="17"/>
  <c r="S140" i="17" s="1"/>
  <c r="F140" i="17"/>
  <c r="E141" i="17"/>
  <c r="S141" i="17" s="1"/>
  <c r="F141" i="17"/>
  <c r="E142" i="17"/>
  <c r="S142" i="17" s="1"/>
  <c r="F142" i="17"/>
  <c r="E143" i="17"/>
  <c r="S143" i="17" s="1"/>
  <c r="F143" i="17"/>
  <c r="E144" i="17"/>
  <c r="S144" i="17" s="1"/>
  <c r="F144" i="17"/>
  <c r="E145" i="17"/>
  <c r="S145" i="17" s="1"/>
  <c r="F145" i="17"/>
  <c r="E146" i="17"/>
  <c r="S146" i="17" s="1"/>
  <c r="F146" i="17"/>
  <c r="E147" i="17"/>
  <c r="S147" i="17" s="1"/>
  <c r="F147" i="17"/>
  <c r="E148" i="17"/>
  <c r="S148" i="17" s="1"/>
  <c r="F148" i="17"/>
  <c r="E149" i="17"/>
  <c r="F149" i="17"/>
  <c r="E150" i="17"/>
  <c r="S150" i="17" s="1"/>
  <c r="F150" i="17"/>
  <c r="E151" i="17"/>
  <c r="S151" i="17" s="1"/>
  <c r="F151" i="17"/>
  <c r="E152" i="17"/>
  <c r="S152" i="17" s="1"/>
  <c r="F152" i="17"/>
  <c r="E153" i="17"/>
  <c r="S153" i="17" s="1"/>
  <c r="F153" i="17"/>
  <c r="E154" i="17"/>
  <c r="S154" i="17" s="1"/>
  <c r="F154" i="17"/>
  <c r="E155" i="17"/>
  <c r="S155" i="17" s="1"/>
  <c r="F155" i="17"/>
  <c r="E156" i="17"/>
  <c r="S156" i="17" s="1"/>
  <c r="F156" i="17"/>
  <c r="E157" i="17"/>
  <c r="F157" i="17"/>
  <c r="E158" i="17"/>
  <c r="S158" i="17" s="1"/>
  <c r="F158" i="17"/>
  <c r="E159" i="17"/>
  <c r="S159" i="17" s="1"/>
  <c r="F159" i="17"/>
  <c r="E160" i="17"/>
  <c r="S160" i="17" s="1"/>
  <c r="F160" i="17"/>
  <c r="E161" i="17"/>
  <c r="S161" i="17" s="1"/>
  <c r="F161" i="17"/>
  <c r="E162" i="17"/>
  <c r="S162" i="17" s="1"/>
  <c r="F162" i="17"/>
  <c r="E163" i="17"/>
  <c r="S163" i="17" s="1"/>
  <c r="F163" i="17"/>
  <c r="E164" i="17"/>
  <c r="S164" i="17" s="1"/>
  <c r="F164" i="17"/>
  <c r="H133" i="17"/>
  <c r="F133" i="17"/>
  <c r="E133" i="17"/>
  <c r="S133" i="17" s="1"/>
  <c r="H102" i="17"/>
  <c r="H103" i="17"/>
  <c r="H104" i="17"/>
  <c r="H105" i="17"/>
  <c r="H106" i="17"/>
  <c r="I106" i="17" s="1"/>
  <c r="H107" i="17"/>
  <c r="H108" i="17"/>
  <c r="H109" i="17"/>
  <c r="H110" i="17"/>
  <c r="H111" i="17"/>
  <c r="H112" i="17"/>
  <c r="H113" i="17"/>
  <c r="H114" i="17"/>
  <c r="I114" i="17" s="1"/>
  <c r="H115" i="17"/>
  <c r="H116" i="17"/>
  <c r="H117" i="17"/>
  <c r="H118" i="17"/>
  <c r="H119" i="17"/>
  <c r="H120" i="17"/>
  <c r="H121" i="17"/>
  <c r="H122" i="17"/>
  <c r="I122" i="17" s="1"/>
  <c r="H123" i="17"/>
  <c r="H124" i="17"/>
  <c r="H125" i="17"/>
  <c r="H126" i="17"/>
  <c r="H127" i="17"/>
  <c r="H128" i="17"/>
  <c r="H129" i="17"/>
  <c r="H130" i="17"/>
  <c r="I130" i="17" s="1"/>
  <c r="H131" i="17"/>
  <c r="H132" i="17"/>
  <c r="E102" i="17"/>
  <c r="S102" i="17" s="1"/>
  <c r="F102" i="17"/>
  <c r="E103" i="17"/>
  <c r="S103" i="17" s="1"/>
  <c r="F103" i="17"/>
  <c r="E104" i="17"/>
  <c r="S104" i="17" s="1"/>
  <c r="F104" i="17"/>
  <c r="E105" i="17"/>
  <c r="S105" i="17" s="1"/>
  <c r="F105" i="17"/>
  <c r="E106" i="17"/>
  <c r="S106" i="17" s="1"/>
  <c r="F106" i="17"/>
  <c r="E107" i="17"/>
  <c r="S107" i="17" s="1"/>
  <c r="F107" i="17"/>
  <c r="E108" i="17"/>
  <c r="S108" i="17" s="1"/>
  <c r="F108" i="17"/>
  <c r="E109" i="17"/>
  <c r="S109" i="17" s="1"/>
  <c r="F109" i="17"/>
  <c r="E110" i="17"/>
  <c r="S110" i="17" s="1"/>
  <c r="F110" i="17"/>
  <c r="E111" i="17"/>
  <c r="S111" i="17" s="1"/>
  <c r="F111" i="17"/>
  <c r="E112" i="17"/>
  <c r="S112" i="17" s="1"/>
  <c r="F112" i="17"/>
  <c r="E113" i="17"/>
  <c r="S113" i="17" s="1"/>
  <c r="F113" i="17"/>
  <c r="E114" i="17"/>
  <c r="S114" i="17" s="1"/>
  <c r="F114" i="17"/>
  <c r="E115" i="17"/>
  <c r="S115" i="17" s="1"/>
  <c r="F115" i="17"/>
  <c r="E116" i="17"/>
  <c r="S116" i="17" s="1"/>
  <c r="F116" i="17"/>
  <c r="E117" i="17"/>
  <c r="F117" i="17"/>
  <c r="E118" i="17"/>
  <c r="S118" i="17" s="1"/>
  <c r="F118" i="17"/>
  <c r="E119" i="17"/>
  <c r="S119" i="17" s="1"/>
  <c r="F119" i="17"/>
  <c r="E120" i="17"/>
  <c r="S120" i="17" s="1"/>
  <c r="F120" i="17"/>
  <c r="E121" i="17"/>
  <c r="S121" i="17" s="1"/>
  <c r="F121" i="17"/>
  <c r="E122" i="17"/>
  <c r="S122" i="17" s="1"/>
  <c r="F122" i="17"/>
  <c r="E123" i="17"/>
  <c r="S123" i="17" s="1"/>
  <c r="F123" i="17"/>
  <c r="E124" i="17"/>
  <c r="S124" i="17" s="1"/>
  <c r="F124" i="17"/>
  <c r="E125" i="17"/>
  <c r="F125" i="17"/>
  <c r="E126" i="17"/>
  <c r="S126" i="17" s="1"/>
  <c r="F126" i="17"/>
  <c r="E127" i="17"/>
  <c r="S127" i="17" s="1"/>
  <c r="F127" i="17"/>
  <c r="E128" i="17"/>
  <c r="S128" i="17" s="1"/>
  <c r="F128" i="17"/>
  <c r="E129" i="17"/>
  <c r="S129" i="17" s="1"/>
  <c r="F129" i="17"/>
  <c r="E130" i="17"/>
  <c r="S130" i="17" s="1"/>
  <c r="F130" i="17"/>
  <c r="E131" i="17"/>
  <c r="S131" i="17" s="1"/>
  <c r="F131" i="17"/>
  <c r="E132" i="17"/>
  <c r="S132" i="17" s="1"/>
  <c r="F132" i="17"/>
  <c r="H101" i="17"/>
  <c r="I101" i="17" s="1"/>
  <c r="F101" i="17"/>
  <c r="E101" i="17"/>
  <c r="S101" i="17" s="1"/>
  <c r="H70" i="17"/>
  <c r="I70" i="17" s="1"/>
  <c r="H71" i="17"/>
  <c r="H72" i="17"/>
  <c r="H73" i="17"/>
  <c r="H74" i="17"/>
  <c r="I74" i="17" s="1"/>
  <c r="H75" i="17"/>
  <c r="H76" i="17"/>
  <c r="H77" i="17"/>
  <c r="H78" i="17"/>
  <c r="I78" i="17" s="1"/>
  <c r="H79" i="17"/>
  <c r="H80" i="17"/>
  <c r="H81" i="17"/>
  <c r="H82" i="17"/>
  <c r="H83" i="17"/>
  <c r="H84" i="17"/>
  <c r="H85" i="17"/>
  <c r="I85" i="17" s="1"/>
  <c r="H86" i="17"/>
  <c r="H87" i="17"/>
  <c r="H88" i="17"/>
  <c r="H89" i="17"/>
  <c r="I89" i="17" s="1"/>
  <c r="H90" i="17"/>
  <c r="H91" i="17"/>
  <c r="H92" i="17"/>
  <c r="H93" i="17"/>
  <c r="H94" i="17"/>
  <c r="I94" i="17" s="1"/>
  <c r="H95" i="17"/>
  <c r="H96" i="17"/>
  <c r="H97" i="17"/>
  <c r="I97" i="17" s="1"/>
  <c r="H98" i="17"/>
  <c r="I98" i="17" s="1"/>
  <c r="H99" i="17"/>
  <c r="H100" i="17"/>
  <c r="E70" i="17"/>
  <c r="S70" i="17" s="1"/>
  <c r="F70" i="17"/>
  <c r="E71" i="17"/>
  <c r="S71" i="17" s="1"/>
  <c r="F71" i="17"/>
  <c r="E72" i="17"/>
  <c r="S72" i="17" s="1"/>
  <c r="F72" i="17"/>
  <c r="E73" i="17"/>
  <c r="S73" i="17" s="1"/>
  <c r="F73" i="17"/>
  <c r="E74" i="17"/>
  <c r="S74" i="17" s="1"/>
  <c r="F74" i="17"/>
  <c r="E75" i="17"/>
  <c r="S75" i="17" s="1"/>
  <c r="F75" i="17"/>
  <c r="E76" i="17"/>
  <c r="S76" i="17" s="1"/>
  <c r="F76" i="17"/>
  <c r="E77" i="17"/>
  <c r="S77" i="17" s="1"/>
  <c r="F77" i="17"/>
  <c r="E78" i="17"/>
  <c r="S78" i="17" s="1"/>
  <c r="F78" i="17"/>
  <c r="E79" i="17"/>
  <c r="S79" i="17" s="1"/>
  <c r="F79" i="17"/>
  <c r="E80" i="17"/>
  <c r="S80" i="17" s="1"/>
  <c r="F80" i="17"/>
  <c r="E81" i="17"/>
  <c r="S81" i="17" s="1"/>
  <c r="F81" i="17"/>
  <c r="E82" i="17"/>
  <c r="S82" i="17" s="1"/>
  <c r="F82" i="17"/>
  <c r="E83" i="17"/>
  <c r="S83" i="17" s="1"/>
  <c r="F83" i="17"/>
  <c r="E84" i="17"/>
  <c r="S84" i="17" s="1"/>
  <c r="F84" i="17"/>
  <c r="E85" i="17"/>
  <c r="S85" i="17" s="1"/>
  <c r="F85" i="17"/>
  <c r="E86" i="17"/>
  <c r="S86" i="17" s="1"/>
  <c r="F86" i="17"/>
  <c r="E87" i="17"/>
  <c r="S87" i="17" s="1"/>
  <c r="F87" i="17"/>
  <c r="E88" i="17"/>
  <c r="S88" i="17" s="1"/>
  <c r="F88" i="17"/>
  <c r="E89" i="17"/>
  <c r="S89" i="17" s="1"/>
  <c r="F89" i="17"/>
  <c r="E90" i="17"/>
  <c r="S90" i="17" s="1"/>
  <c r="F90" i="17"/>
  <c r="E91" i="17"/>
  <c r="S91" i="17" s="1"/>
  <c r="F91" i="17"/>
  <c r="E92" i="17"/>
  <c r="S92" i="17" s="1"/>
  <c r="F92" i="17"/>
  <c r="E93" i="17"/>
  <c r="F93" i="17"/>
  <c r="E94" i="17"/>
  <c r="S94" i="17" s="1"/>
  <c r="F94" i="17"/>
  <c r="E95" i="17"/>
  <c r="S95" i="17" s="1"/>
  <c r="F95" i="17"/>
  <c r="E96" i="17"/>
  <c r="S96" i="17" s="1"/>
  <c r="F96" i="17"/>
  <c r="E97" i="17"/>
  <c r="S97" i="17" s="1"/>
  <c r="F97" i="17"/>
  <c r="E98" i="17"/>
  <c r="S98" i="17" s="1"/>
  <c r="F98" i="17"/>
  <c r="E99" i="17"/>
  <c r="S99" i="17" s="1"/>
  <c r="F99" i="17"/>
  <c r="E100" i="17"/>
  <c r="S100" i="17" s="1"/>
  <c r="F100" i="17"/>
  <c r="H69" i="17"/>
  <c r="I69" i="17" s="1"/>
  <c r="F69" i="17"/>
  <c r="E69" i="17"/>
  <c r="S69" i="17" s="1"/>
  <c r="H38" i="17"/>
  <c r="I38" i="17" s="1"/>
  <c r="H39" i="17"/>
  <c r="H40" i="17"/>
  <c r="H41" i="17"/>
  <c r="I41" i="17" s="1"/>
  <c r="H42" i="17"/>
  <c r="I42" i="17" s="1"/>
  <c r="H43" i="17"/>
  <c r="H44" i="17"/>
  <c r="H45" i="17"/>
  <c r="H46" i="17"/>
  <c r="H47" i="17"/>
  <c r="H48" i="17"/>
  <c r="H49" i="17"/>
  <c r="I49" i="17" s="1"/>
  <c r="H50" i="17"/>
  <c r="I50" i="17" s="1"/>
  <c r="H51" i="17"/>
  <c r="H52" i="17"/>
  <c r="H53" i="17"/>
  <c r="H54" i="17"/>
  <c r="I54" i="17" s="1"/>
  <c r="H55" i="17"/>
  <c r="H56" i="17"/>
  <c r="H57" i="17"/>
  <c r="I57" i="17" s="1"/>
  <c r="H58" i="17"/>
  <c r="H59" i="17"/>
  <c r="H60" i="17"/>
  <c r="H61" i="17"/>
  <c r="H62" i="17"/>
  <c r="I62" i="17" s="1"/>
  <c r="H63" i="17"/>
  <c r="H64" i="17"/>
  <c r="H65" i="17"/>
  <c r="I65" i="17" s="1"/>
  <c r="H66" i="17"/>
  <c r="I66" i="17" s="1"/>
  <c r="H67" i="17"/>
  <c r="H68" i="17"/>
  <c r="E38" i="17"/>
  <c r="S38" i="17" s="1"/>
  <c r="F38" i="17"/>
  <c r="E39" i="17"/>
  <c r="S39" i="17" s="1"/>
  <c r="F39" i="17"/>
  <c r="E40" i="17"/>
  <c r="S40" i="17" s="1"/>
  <c r="F40" i="17"/>
  <c r="E41" i="17"/>
  <c r="S41" i="17" s="1"/>
  <c r="F41" i="17"/>
  <c r="E42" i="17"/>
  <c r="S42" i="17" s="1"/>
  <c r="F42" i="17"/>
  <c r="E43" i="17"/>
  <c r="S43" i="17" s="1"/>
  <c r="F43" i="17"/>
  <c r="E44" i="17"/>
  <c r="S44" i="17" s="1"/>
  <c r="F44" i="17"/>
  <c r="E45" i="17"/>
  <c r="S45" i="17" s="1"/>
  <c r="F45" i="17"/>
  <c r="E46" i="17"/>
  <c r="S46" i="17" s="1"/>
  <c r="F46" i="17"/>
  <c r="E47" i="17"/>
  <c r="S47" i="17" s="1"/>
  <c r="F47" i="17"/>
  <c r="E48" i="17"/>
  <c r="S48" i="17" s="1"/>
  <c r="F48" i="17"/>
  <c r="E49" i="17"/>
  <c r="S49" i="17" s="1"/>
  <c r="F49" i="17"/>
  <c r="E50" i="17"/>
  <c r="S50" i="17" s="1"/>
  <c r="F50" i="17"/>
  <c r="E51" i="17"/>
  <c r="S51" i="17" s="1"/>
  <c r="F51" i="17"/>
  <c r="E52" i="17"/>
  <c r="S52" i="17" s="1"/>
  <c r="F52" i="17"/>
  <c r="E53" i="17"/>
  <c r="F53" i="17"/>
  <c r="E54" i="17"/>
  <c r="S54" i="17" s="1"/>
  <c r="F54" i="17"/>
  <c r="E55" i="17"/>
  <c r="S55" i="17" s="1"/>
  <c r="F55" i="17"/>
  <c r="E56" i="17"/>
  <c r="S56" i="17" s="1"/>
  <c r="F56" i="17"/>
  <c r="E57" i="17"/>
  <c r="S57" i="17" s="1"/>
  <c r="F57" i="17"/>
  <c r="E58" i="17"/>
  <c r="S58" i="17" s="1"/>
  <c r="F58" i="17"/>
  <c r="E59" i="17"/>
  <c r="S59" i="17" s="1"/>
  <c r="F59" i="17"/>
  <c r="E60" i="17"/>
  <c r="S60" i="17" s="1"/>
  <c r="F60" i="17"/>
  <c r="E61" i="17"/>
  <c r="F61" i="17"/>
  <c r="E62" i="17"/>
  <c r="S62" i="17" s="1"/>
  <c r="F62" i="17"/>
  <c r="E63" i="17"/>
  <c r="S63" i="17" s="1"/>
  <c r="F63" i="17"/>
  <c r="E64" i="17"/>
  <c r="S64" i="17" s="1"/>
  <c r="F64" i="17"/>
  <c r="E65" i="17"/>
  <c r="S65" i="17" s="1"/>
  <c r="F65" i="17"/>
  <c r="E66" i="17"/>
  <c r="S66" i="17" s="1"/>
  <c r="F66" i="17"/>
  <c r="E67" i="17"/>
  <c r="S67" i="17" s="1"/>
  <c r="F67" i="17"/>
  <c r="E68" i="17"/>
  <c r="S68" i="17" s="1"/>
  <c r="F68" i="17"/>
  <c r="H37" i="17"/>
  <c r="F37" i="17"/>
  <c r="E37" i="17"/>
  <c r="S37" i="17" s="1"/>
  <c r="H6" i="17"/>
  <c r="I6" i="17" s="1"/>
  <c r="H7" i="17"/>
  <c r="H8" i="17"/>
  <c r="H9" i="17"/>
  <c r="H10" i="17"/>
  <c r="I10" i="17" s="1"/>
  <c r="H11" i="17"/>
  <c r="H12" i="17"/>
  <c r="H13" i="17"/>
  <c r="H14" i="17"/>
  <c r="I14" i="17" s="1"/>
  <c r="H15" i="17"/>
  <c r="H16" i="17"/>
  <c r="H17" i="17"/>
  <c r="H18" i="17"/>
  <c r="I18" i="17" s="1"/>
  <c r="H19" i="17"/>
  <c r="H20" i="17"/>
  <c r="H21" i="17"/>
  <c r="H22" i="17"/>
  <c r="I22" i="17" s="1"/>
  <c r="H23" i="17"/>
  <c r="H24" i="17"/>
  <c r="H25" i="17"/>
  <c r="H26" i="17"/>
  <c r="I26" i="17" s="1"/>
  <c r="H27" i="17"/>
  <c r="H28" i="17"/>
  <c r="H29" i="17"/>
  <c r="H30" i="17"/>
  <c r="I30" i="17" s="1"/>
  <c r="H31" i="17"/>
  <c r="H32" i="17"/>
  <c r="H33" i="17"/>
  <c r="H34" i="17"/>
  <c r="I34" i="17" s="1"/>
  <c r="H35" i="17"/>
  <c r="H36" i="17"/>
  <c r="E6" i="17"/>
  <c r="S6" i="17" s="1"/>
  <c r="F6" i="17"/>
  <c r="E7" i="17"/>
  <c r="S7" i="17" s="1"/>
  <c r="F7" i="17"/>
  <c r="E8" i="17"/>
  <c r="S8" i="17" s="1"/>
  <c r="F8" i="17"/>
  <c r="E9" i="17"/>
  <c r="S9" i="17" s="1"/>
  <c r="F9" i="17"/>
  <c r="E10" i="17"/>
  <c r="S10" i="17" s="1"/>
  <c r="F10" i="17"/>
  <c r="E11" i="17"/>
  <c r="S11" i="17" s="1"/>
  <c r="F11" i="17"/>
  <c r="E12" i="17"/>
  <c r="S12" i="17" s="1"/>
  <c r="F12" i="17"/>
  <c r="E13" i="17"/>
  <c r="S13" i="17" s="1"/>
  <c r="F13" i="17"/>
  <c r="E14" i="17"/>
  <c r="S14" i="17" s="1"/>
  <c r="F14" i="17"/>
  <c r="E15" i="17"/>
  <c r="S15" i="17" s="1"/>
  <c r="F15" i="17"/>
  <c r="E16" i="17"/>
  <c r="S16" i="17" s="1"/>
  <c r="F16" i="17"/>
  <c r="E17" i="17"/>
  <c r="S17" i="17" s="1"/>
  <c r="F17" i="17"/>
  <c r="E18" i="17"/>
  <c r="S18" i="17" s="1"/>
  <c r="F18" i="17"/>
  <c r="E19" i="17"/>
  <c r="S19" i="17" s="1"/>
  <c r="F19" i="17"/>
  <c r="E20" i="17"/>
  <c r="S20" i="17" s="1"/>
  <c r="F20" i="17"/>
  <c r="E21" i="17"/>
  <c r="F21" i="17"/>
  <c r="E22" i="17"/>
  <c r="S22" i="17" s="1"/>
  <c r="F22" i="17"/>
  <c r="E23" i="17"/>
  <c r="S23" i="17" s="1"/>
  <c r="F23" i="17"/>
  <c r="E24" i="17"/>
  <c r="S24" i="17" s="1"/>
  <c r="F24" i="17"/>
  <c r="E25" i="17"/>
  <c r="S25" i="17" s="1"/>
  <c r="F25" i="17"/>
  <c r="E26" i="17"/>
  <c r="S26" i="17" s="1"/>
  <c r="F26" i="17"/>
  <c r="E27" i="17"/>
  <c r="S27" i="17" s="1"/>
  <c r="F27" i="17"/>
  <c r="E28" i="17"/>
  <c r="S28" i="17" s="1"/>
  <c r="F28" i="17"/>
  <c r="E29" i="17"/>
  <c r="S29" i="17" s="1"/>
  <c r="F29" i="17"/>
  <c r="E30" i="17"/>
  <c r="S30" i="17" s="1"/>
  <c r="F30" i="17"/>
  <c r="E31" i="17"/>
  <c r="S31" i="17" s="1"/>
  <c r="F31" i="17"/>
  <c r="E32" i="17"/>
  <c r="S32" i="17" s="1"/>
  <c r="F32" i="17"/>
  <c r="E33" i="17"/>
  <c r="S33" i="17" s="1"/>
  <c r="F33" i="17"/>
  <c r="E34" i="17"/>
  <c r="S34" i="17" s="1"/>
  <c r="F34" i="17"/>
  <c r="E35" i="17"/>
  <c r="S35" i="17" s="1"/>
  <c r="F35" i="17"/>
  <c r="E36" i="17"/>
  <c r="S36" i="17" s="1"/>
  <c r="F36" i="17"/>
  <c r="J166" i="17"/>
  <c r="J167" i="17"/>
  <c r="K167" i="17" s="1"/>
  <c r="L167" i="17" s="1"/>
  <c r="J168" i="17"/>
  <c r="J169" i="17"/>
  <c r="K169" i="17" s="1"/>
  <c r="L169" i="17" s="1"/>
  <c r="J170" i="17"/>
  <c r="J171" i="17"/>
  <c r="K171" i="17" s="1"/>
  <c r="L171" i="17" s="1"/>
  <c r="J172" i="17"/>
  <c r="J173" i="17"/>
  <c r="K173" i="17" s="1"/>
  <c r="L173" i="17" s="1"/>
  <c r="J174" i="17"/>
  <c r="J175" i="17"/>
  <c r="K175" i="17" s="1"/>
  <c r="L175" i="17" s="1"/>
  <c r="J176" i="17"/>
  <c r="J177" i="17"/>
  <c r="K177" i="17" s="1"/>
  <c r="L177" i="17" s="1"/>
  <c r="J178" i="17"/>
  <c r="J179" i="17"/>
  <c r="K179" i="17" s="1"/>
  <c r="L179" i="17" s="1"/>
  <c r="J180" i="17"/>
  <c r="J181" i="17"/>
  <c r="K181" i="17" s="1"/>
  <c r="L181" i="17" s="1"/>
  <c r="J182" i="17"/>
  <c r="J183" i="17"/>
  <c r="K183" i="17" s="1"/>
  <c r="L183" i="17" s="1"/>
  <c r="J184" i="17"/>
  <c r="J185" i="17"/>
  <c r="K185" i="17" s="1"/>
  <c r="L185" i="17" s="1"/>
  <c r="J186" i="17"/>
  <c r="J187" i="17"/>
  <c r="K187" i="17" s="1"/>
  <c r="L187" i="17" s="1"/>
  <c r="J188" i="17"/>
  <c r="J189" i="17"/>
  <c r="K189" i="17" s="1"/>
  <c r="L189" i="17" s="1"/>
  <c r="J190" i="17"/>
  <c r="J191" i="17"/>
  <c r="K191" i="17" s="1"/>
  <c r="L191" i="17" s="1"/>
  <c r="J192" i="17"/>
  <c r="J193" i="17"/>
  <c r="K193" i="17" s="1"/>
  <c r="L193" i="17" s="1"/>
  <c r="J194" i="17"/>
  <c r="J195" i="17"/>
  <c r="K195" i="17" s="1"/>
  <c r="L195" i="17" s="1"/>
  <c r="J196" i="17"/>
  <c r="J165" i="17"/>
  <c r="K165" i="17" s="1"/>
  <c r="L165" i="17" s="1"/>
  <c r="J134" i="17"/>
  <c r="J135" i="17"/>
  <c r="K135" i="17" s="1"/>
  <c r="L135" i="17" s="1"/>
  <c r="J136" i="17"/>
  <c r="J137" i="17"/>
  <c r="K137" i="17" s="1"/>
  <c r="L137" i="17" s="1"/>
  <c r="J138" i="17"/>
  <c r="J139" i="17"/>
  <c r="K139" i="17" s="1"/>
  <c r="L139" i="17" s="1"/>
  <c r="J140" i="17"/>
  <c r="J141" i="17"/>
  <c r="K141" i="17" s="1"/>
  <c r="L141" i="17" s="1"/>
  <c r="J142" i="17"/>
  <c r="J143" i="17"/>
  <c r="K143" i="17" s="1"/>
  <c r="L143" i="17" s="1"/>
  <c r="J144" i="17"/>
  <c r="J145" i="17"/>
  <c r="K145" i="17" s="1"/>
  <c r="L145" i="17" s="1"/>
  <c r="J146" i="17"/>
  <c r="J147" i="17"/>
  <c r="K147" i="17" s="1"/>
  <c r="L147" i="17" s="1"/>
  <c r="J148" i="17"/>
  <c r="J149" i="17"/>
  <c r="K149" i="17" s="1"/>
  <c r="L149" i="17" s="1"/>
  <c r="J150" i="17"/>
  <c r="J151" i="17"/>
  <c r="K151" i="17" s="1"/>
  <c r="L151" i="17" s="1"/>
  <c r="J152" i="17"/>
  <c r="J153" i="17"/>
  <c r="K153" i="17" s="1"/>
  <c r="L153" i="17" s="1"/>
  <c r="J154" i="17"/>
  <c r="J155" i="17"/>
  <c r="K155" i="17" s="1"/>
  <c r="L155" i="17" s="1"/>
  <c r="J156" i="17"/>
  <c r="J157" i="17"/>
  <c r="K157" i="17" s="1"/>
  <c r="L157" i="17" s="1"/>
  <c r="J158" i="17"/>
  <c r="J159" i="17"/>
  <c r="K159" i="17" s="1"/>
  <c r="L159" i="17" s="1"/>
  <c r="J160" i="17"/>
  <c r="J161" i="17"/>
  <c r="K161" i="17" s="1"/>
  <c r="L161" i="17" s="1"/>
  <c r="J162" i="17"/>
  <c r="J163" i="17"/>
  <c r="K163" i="17" s="1"/>
  <c r="L163" i="17" s="1"/>
  <c r="J164" i="17"/>
  <c r="J133" i="17"/>
  <c r="J102" i="17"/>
  <c r="J103" i="17"/>
  <c r="K103" i="17" s="1"/>
  <c r="L103" i="17" s="1"/>
  <c r="J104" i="17"/>
  <c r="J105" i="17"/>
  <c r="K105" i="17" s="1"/>
  <c r="L105" i="17" s="1"/>
  <c r="J106" i="17"/>
  <c r="J107" i="17"/>
  <c r="K107" i="17" s="1"/>
  <c r="L107" i="17" s="1"/>
  <c r="J108" i="17"/>
  <c r="J109" i="17"/>
  <c r="K109" i="17" s="1"/>
  <c r="L109" i="17" s="1"/>
  <c r="J110" i="17"/>
  <c r="J111" i="17"/>
  <c r="K111" i="17" s="1"/>
  <c r="L111" i="17" s="1"/>
  <c r="J112" i="17"/>
  <c r="J113" i="17"/>
  <c r="K113" i="17" s="1"/>
  <c r="L113" i="17" s="1"/>
  <c r="J114" i="17"/>
  <c r="J115" i="17"/>
  <c r="K115" i="17" s="1"/>
  <c r="L115" i="17" s="1"/>
  <c r="J116" i="17"/>
  <c r="J117" i="17"/>
  <c r="K117" i="17" s="1"/>
  <c r="L117" i="17" s="1"/>
  <c r="J118" i="17"/>
  <c r="J119" i="17"/>
  <c r="K119" i="17" s="1"/>
  <c r="L119" i="17" s="1"/>
  <c r="J120" i="17"/>
  <c r="J121" i="17"/>
  <c r="K121" i="17" s="1"/>
  <c r="L121" i="17" s="1"/>
  <c r="J122" i="17"/>
  <c r="J123" i="17"/>
  <c r="K123" i="17" s="1"/>
  <c r="L123" i="17" s="1"/>
  <c r="J124" i="17"/>
  <c r="J125" i="17"/>
  <c r="K125" i="17" s="1"/>
  <c r="L125" i="17" s="1"/>
  <c r="J126" i="17"/>
  <c r="J127" i="17"/>
  <c r="K127" i="17" s="1"/>
  <c r="L127" i="17" s="1"/>
  <c r="J128" i="17"/>
  <c r="J129" i="17"/>
  <c r="K129" i="17" s="1"/>
  <c r="L129" i="17" s="1"/>
  <c r="J130" i="17"/>
  <c r="J131" i="17"/>
  <c r="K131" i="17" s="1"/>
  <c r="L131" i="17" s="1"/>
  <c r="J132" i="17"/>
  <c r="K133" i="17"/>
  <c r="L133" i="17" s="1"/>
  <c r="J101" i="17"/>
  <c r="J70" i="17"/>
  <c r="J71" i="17"/>
  <c r="J72" i="17"/>
  <c r="K72" i="17" s="1"/>
  <c r="L72" i="17" s="1"/>
  <c r="J73" i="17"/>
  <c r="J74" i="17"/>
  <c r="J75" i="17"/>
  <c r="K75" i="17" s="1"/>
  <c r="L75" i="17" s="1"/>
  <c r="J76" i="17"/>
  <c r="K76" i="17" s="1"/>
  <c r="L76" i="17" s="1"/>
  <c r="J77" i="17"/>
  <c r="K77" i="17" s="1"/>
  <c r="L77" i="17" s="1"/>
  <c r="J78" i="17"/>
  <c r="J79" i="17"/>
  <c r="K79" i="17" s="1"/>
  <c r="L79" i="17" s="1"/>
  <c r="J80" i="17"/>
  <c r="K80" i="17" s="1"/>
  <c r="L80" i="17" s="1"/>
  <c r="J81" i="17"/>
  <c r="K81" i="17" s="1"/>
  <c r="L81" i="17" s="1"/>
  <c r="J82" i="17"/>
  <c r="J83" i="17"/>
  <c r="K83" i="17" s="1"/>
  <c r="L83" i="17" s="1"/>
  <c r="J84" i="17"/>
  <c r="K84" i="17" s="1"/>
  <c r="L84" i="17" s="1"/>
  <c r="J85" i="17"/>
  <c r="K85" i="17" s="1"/>
  <c r="L85" i="17" s="1"/>
  <c r="J86" i="17"/>
  <c r="J87" i="17"/>
  <c r="K87" i="17" s="1"/>
  <c r="L87" i="17" s="1"/>
  <c r="J88" i="17"/>
  <c r="K88" i="17" s="1"/>
  <c r="L88" i="17" s="1"/>
  <c r="J89" i="17"/>
  <c r="K89" i="17" s="1"/>
  <c r="L89" i="17" s="1"/>
  <c r="J90" i="17"/>
  <c r="J91" i="17"/>
  <c r="K91" i="17" s="1"/>
  <c r="L91" i="17" s="1"/>
  <c r="J92" i="17"/>
  <c r="J93" i="17"/>
  <c r="J94" i="17"/>
  <c r="J95" i="17"/>
  <c r="J96" i="17"/>
  <c r="K96" i="17" s="1"/>
  <c r="L96" i="17" s="1"/>
  <c r="J97" i="17"/>
  <c r="K97" i="17" s="1"/>
  <c r="L97" i="17" s="1"/>
  <c r="J98" i="17"/>
  <c r="J99" i="17"/>
  <c r="K99" i="17" s="1"/>
  <c r="L99" i="17" s="1"/>
  <c r="J100" i="17"/>
  <c r="K100" i="17" s="1"/>
  <c r="L100" i="17" s="1"/>
  <c r="K101" i="17"/>
  <c r="L101" i="17" s="1"/>
  <c r="J69" i="17"/>
  <c r="K69" i="17" s="1"/>
  <c r="L69" i="17" s="1"/>
  <c r="J38" i="17"/>
  <c r="J39" i="17"/>
  <c r="K39" i="17" s="1"/>
  <c r="L39" i="17" s="1"/>
  <c r="J40" i="17"/>
  <c r="K40" i="17" s="1"/>
  <c r="L40" i="17" s="1"/>
  <c r="J41" i="17"/>
  <c r="K41" i="17" s="1"/>
  <c r="L41" i="17" s="1"/>
  <c r="J42" i="17"/>
  <c r="J43" i="17"/>
  <c r="K43" i="17" s="1"/>
  <c r="L43" i="17" s="1"/>
  <c r="J44" i="17"/>
  <c r="J45" i="17"/>
  <c r="K45" i="17" s="1"/>
  <c r="L45" i="17" s="1"/>
  <c r="J46" i="17"/>
  <c r="J47" i="17"/>
  <c r="K47" i="17" s="1"/>
  <c r="L47" i="17" s="1"/>
  <c r="J48" i="17"/>
  <c r="J49" i="17"/>
  <c r="K49" i="17" s="1"/>
  <c r="L49" i="17" s="1"/>
  <c r="J50" i="17"/>
  <c r="J51" i="17"/>
  <c r="K51" i="17" s="1"/>
  <c r="L51" i="17" s="1"/>
  <c r="J52" i="17"/>
  <c r="J53" i="17"/>
  <c r="K53" i="17" s="1"/>
  <c r="L53" i="17" s="1"/>
  <c r="J54" i="17"/>
  <c r="J55" i="17"/>
  <c r="K55" i="17" s="1"/>
  <c r="L55" i="17" s="1"/>
  <c r="J56" i="17"/>
  <c r="K56" i="17" s="1"/>
  <c r="L56" i="17" s="1"/>
  <c r="J57" i="17"/>
  <c r="K57" i="17" s="1"/>
  <c r="L57" i="17" s="1"/>
  <c r="J58" i="17"/>
  <c r="J59" i="17"/>
  <c r="K59" i="17" s="1"/>
  <c r="L59" i="17" s="1"/>
  <c r="J60" i="17"/>
  <c r="J61" i="17"/>
  <c r="K61" i="17" s="1"/>
  <c r="L61" i="17" s="1"/>
  <c r="J62" i="17"/>
  <c r="J63" i="17"/>
  <c r="K63" i="17" s="1"/>
  <c r="L63" i="17" s="1"/>
  <c r="J64" i="17"/>
  <c r="K64" i="17" s="1"/>
  <c r="L64" i="17" s="1"/>
  <c r="J65" i="17"/>
  <c r="K65" i="17" s="1"/>
  <c r="L65" i="17" s="1"/>
  <c r="J66" i="17"/>
  <c r="J67" i="17"/>
  <c r="K67" i="17" s="1"/>
  <c r="L67" i="17" s="1"/>
  <c r="J68" i="17"/>
  <c r="J37" i="17"/>
  <c r="J6" i="17"/>
  <c r="J7" i="17"/>
  <c r="K7" i="17" s="1"/>
  <c r="L7" i="17" s="1"/>
  <c r="J8" i="17"/>
  <c r="K8" i="17" s="1"/>
  <c r="L8" i="17" s="1"/>
  <c r="J9" i="17"/>
  <c r="K9" i="17" s="1"/>
  <c r="L9" i="17" s="1"/>
  <c r="J10" i="17"/>
  <c r="J11" i="17"/>
  <c r="K11" i="17" s="1"/>
  <c r="L11" i="17" s="1"/>
  <c r="J12" i="17"/>
  <c r="J13" i="17"/>
  <c r="K13" i="17" s="1"/>
  <c r="L13" i="17" s="1"/>
  <c r="J14" i="17"/>
  <c r="J15" i="17"/>
  <c r="K15" i="17" s="1"/>
  <c r="L15" i="17" s="1"/>
  <c r="J16" i="17"/>
  <c r="K16" i="17" s="1"/>
  <c r="L16" i="17" s="1"/>
  <c r="J17" i="17"/>
  <c r="K17" i="17" s="1"/>
  <c r="L17" i="17" s="1"/>
  <c r="J18" i="17"/>
  <c r="J19" i="17"/>
  <c r="K19" i="17" s="1"/>
  <c r="L19" i="17" s="1"/>
  <c r="J20" i="17"/>
  <c r="J21" i="17"/>
  <c r="K21" i="17" s="1"/>
  <c r="L21" i="17" s="1"/>
  <c r="J22" i="17"/>
  <c r="J23" i="17"/>
  <c r="K23" i="17" s="1"/>
  <c r="L23" i="17" s="1"/>
  <c r="J24" i="17"/>
  <c r="K24" i="17" s="1"/>
  <c r="L24" i="17" s="1"/>
  <c r="J25" i="17"/>
  <c r="K25" i="17" s="1"/>
  <c r="L25" i="17" s="1"/>
  <c r="J26" i="17"/>
  <c r="J27" i="17"/>
  <c r="K27" i="17" s="1"/>
  <c r="L27" i="17" s="1"/>
  <c r="J28" i="17"/>
  <c r="J29" i="17"/>
  <c r="K29" i="17" s="1"/>
  <c r="L29" i="17" s="1"/>
  <c r="J30" i="17"/>
  <c r="J31" i="17"/>
  <c r="K31" i="17" s="1"/>
  <c r="L31" i="17" s="1"/>
  <c r="J32" i="17"/>
  <c r="K32" i="17" s="1"/>
  <c r="L32" i="17" s="1"/>
  <c r="J33" i="17"/>
  <c r="K33" i="17" s="1"/>
  <c r="L33" i="17" s="1"/>
  <c r="J34" i="17"/>
  <c r="J35" i="17"/>
  <c r="K35" i="17" s="1"/>
  <c r="L35" i="17" s="1"/>
  <c r="J36" i="17"/>
  <c r="K37" i="17"/>
  <c r="L37" i="17" s="1"/>
  <c r="K71" i="17"/>
  <c r="L71" i="17" s="1"/>
  <c r="K95" i="17"/>
  <c r="L95" i="17" s="1"/>
  <c r="K73" i="17"/>
  <c r="L73" i="17" s="1"/>
  <c r="K93" i="17"/>
  <c r="L93" i="17" s="1"/>
  <c r="I194" i="17"/>
  <c r="I195" i="17"/>
  <c r="G166" i="17"/>
  <c r="G167" i="17"/>
  <c r="G168" i="17"/>
  <c r="G169" i="17"/>
  <c r="G170" i="17"/>
  <c r="G171" i="17"/>
  <c r="G172" i="17"/>
  <c r="G173" i="17"/>
  <c r="G174" i="17"/>
  <c r="G175" i="17"/>
  <c r="G176" i="17"/>
  <c r="G177" i="17"/>
  <c r="G178" i="17"/>
  <c r="G179" i="17"/>
  <c r="G180" i="17"/>
  <c r="G181" i="17"/>
  <c r="G182" i="17"/>
  <c r="G183" i="17"/>
  <c r="G184" i="17"/>
  <c r="G185" i="17"/>
  <c r="G186" i="17"/>
  <c r="G187" i="17"/>
  <c r="G188" i="17"/>
  <c r="G189" i="17"/>
  <c r="G190" i="17"/>
  <c r="G191" i="17"/>
  <c r="G192" i="17"/>
  <c r="G193" i="17"/>
  <c r="G194" i="17"/>
  <c r="G195" i="17"/>
  <c r="G196" i="17"/>
  <c r="G165" i="17"/>
  <c r="G134" i="17"/>
  <c r="G135" i="17"/>
  <c r="G136" i="17"/>
  <c r="G137" i="17"/>
  <c r="G138" i="17"/>
  <c r="G139" i="17"/>
  <c r="G140" i="17"/>
  <c r="G141" i="17"/>
  <c r="G142" i="17"/>
  <c r="G143" i="17"/>
  <c r="G144" i="17"/>
  <c r="G145" i="17"/>
  <c r="G146" i="17"/>
  <c r="G147" i="17"/>
  <c r="G148" i="17"/>
  <c r="G149" i="17"/>
  <c r="G150" i="17"/>
  <c r="G151" i="17"/>
  <c r="G152" i="17"/>
  <c r="G153" i="17"/>
  <c r="G154" i="17"/>
  <c r="G155" i="17"/>
  <c r="G156" i="17"/>
  <c r="G157" i="17"/>
  <c r="G158" i="17"/>
  <c r="G159" i="17"/>
  <c r="G160" i="17"/>
  <c r="G161" i="17"/>
  <c r="G162" i="17"/>
  <c r="G163" i="17"/>
  <c r="G164" i="17"/>
  <c r="G133" i="17"/>
  <c r="G102" i="17"/>
  <c r="G103" i="17"/>
  <c r="G104" i="17"/>
  <c r="G105" i="17"/>
  <c r="G106" i="17"/>
  <c r="G107" i="17"/>
  <c r="G108" i="17"/>
  <c r="G109" i="17"/>
  <c r="G110" i="17"/>
  <c r="G111" i="17"/>
  <c r="G112" i="17"/>
  <c r="G113" i="17"/>
  <c r="G114" i="17"/>
  <c r="G115" i="17"/>
  <c r="G116" i="17"/>
  <c r="G117" i="17"/>
  <c r="G118" i="17"/>
  <c r="G119" i="17"/>
  <c r="G120" i="17"/>
  <c r="G121" i="17"/>
  <c r="G122" i="17"/>
  <c r="G123" i="17"/>
  <c r="G124" i="17"/>
  <c r="G125" i="17"/>
  <c r="G126" i="17"/>
  <c r="G127" i="17"/>
  <c r="G128" i="17"/>
  <c r="G129" i="17"/>
  <c r="G130" i="17"/>
  <c r="G131" i="17"/>
  <c r="G132" i="17"/>
  <c r="G101" i="17"/>
  <c r="G70" i="17"/>
  <c r="G71" i="17"/>
  <c r="G72" i="17"/>
  <c r="G73" i="17"/>
  <c r="G74" i="17"/>
  <c r="G75" i="17"/>
  <c r="G76" i="17"/>
  <c r="G77" i="17"/>
  <c r="G78" i="17"/>
  <c r="G79" i="17"/>
  <c r="G80" i="17"/>
  <c r="G81" i="17"/>
  <c r="G82" i="17"/>
  <c r="G83" i="17"/>
  <c r="G84" i="17"/>
  <c r="G85" i="17"/>
  <c r="G86" i="17"/>
  <c r="G87" i="17"/>
  <c r="G88" i="17"/>
  <c r="G89" i="17"/>
  <c r="G90" i="17"/>
  <c r="G91" i="17"/>
  <c r="G92" i="17"/>
  <c r="G93" i="17"/>
  <c r="G94" i="17"/>
  <c r="G95" i="17"/>
  <c r="G96" i="17"/>
  <c r="G97" i="17"/>
  <c r="G98" i="17"/>
  <c r="G99" i="17"/>
  <c r="G100" i="17"/>
  <c r="G69" i="17"/>
  <c r="G38" i="17"/>
  <c r="G39" i="17"/>
  <c r="G40" i="17"/>
  <c r="G41" i="17"/>
  <c r="G42" i="17"/>
  <c r="G43" i="17"/>
  <c r="G44" i="17"/>
  <c r="G45" i="17"/>
  <c r="G46" i="17"/>
  <c r="G47" i="17"/>
  <c r="G48" i="17"/>
  <c r="G49" i="17"/>
  <c r="G50" i="17"/>
  <c r="G51" i="17"/>
  <c r="G52" i="17"/>
  <c r="G53" i="17"/>
  <c r="G54" i="17"/>
  <c r="G55" i="17"/>
  <c r="G56" i="17"/>
  <c r="G57" i="17"/>
  <c r="G58" i="17"/>
  <c r="G59" i="17"/>
  <c r="G60" i="17"/>
  <c r="G61" i="17"/>
  <c r="G62" i="17"/>
  <c r="G63" i="17"/>
  <c r="G64" i="17"/>
  <c r="G65" i="17"/>
  <c r="G66" i="17"/>
  <c r="G67" i="17"/>
  <c r="G68" i="17"/>
  <c r="G37" i="17"/>
  <c r="G6" i="17"/>
  <c r="G7" i="17"/>
  <c r="G8" i="17"/>
  <c r="G9" i="17"/>
  <c r="G10" i="17"/>
  <c r="G11" i="17"/>
  <c r="G12" i="17"/>
  <c r="G13" i="17"/>
  <c r="G14" i="17"/>
  <c r="G15" i="17"/>
  <c r="G16" i="17"/>
  <c r="G17" i="17"/>
  <c r="G18" i="17"/>
  <c r="G19" i="17"/>
  <c r="G20" i="17"/>
  <c r="G21" i="17"/>
  <c r="G22" i="17"/>
  <c r="G23" i="17"/>
  <c r="G24" i="17"/>
  <c r="G25" i="17"/>
  <c r="G26" i="17"/>
  <c r="G27" i="17"/>
  <c r="G28" i="17"/>
  <c r="G29" i="17"/>
  <c r="G30" i="17"/>
  <c r="G31" i="17"/>
  <c r="G32" i="17"/>
  <c r="G33" i="17"/>
  <c r="G34" i="17"/>
  <c r="G35" i="17"/>
  <c r="G36" i="17"/>
  <c r="K68" i="17"/>
  <c r="L68" i="17" s="1"/>
  <c r="K132" i="17"/>
  <c r="L132" i="17" s="1"/>
  <c r="K164" i="17"/>
  <c r="L164" i="17" s="1"/>
  <c r="K196" i="17"/>
  <c r="L196" i="17" s="1"/>
  <c r="I67" i="17"/>
  <c r="I68" i="17"/>
  <c r="I99" i="17"/>
  <c r="I100" i="17"/>
  <c r="I131" i="17"/>
  <c r="I132" i="17"/>
  <c r="I163" i="17"/>
  <c r="I164" i="17"/>
  <c r="I196" i="17"/>
  <c r="C166" i="17"/>
  <c r="D166" i="17"/>
  <c r="C167" i="17"/>
  <c r="D167" i="17"/>
  <c r="C168" i="17"/>
  <c r="D168" i="17"/>
  <c r="C169" i="17"/>
  <c r="D169" i="17"/>
  <c r="C170" i="17"/>
  <c r="D170" i="17"/>
  <c r="C171" i="17"/>
  <c r="D171" i="17"/>
  <c r="C172" i="17"/>
  <c r="D172" i="17"/>
  <c r="C173" i="17"/>
  <c r="D173" i="17"/>
  <c r="C174" i="17"/>
  <c r="D174" i="17"/>
  <c r="C175" i="17"/>
  <c r="D175" i="17"/>
  <c r="C176" i="17"/>
  <c r="D176" i="17"/>
  <c r="C177" i="17"/>
  <c r="D177" i="17"/>
  <c r="C178" i="17"/>
  <c r="D178" i="17"/>
  <c r="C179" i="17"/>
  <c r="D179" i="17"/>
  <c r="C180" i="17"/>
  <c r="D180" i="17"/>
  <c r="C181" i="17"/>
  <c r="D181" i="17"/>
  <c r="C182" i="17"/>
  <c r="D182" i="17"/>
  <c r="C183" i="17"/>
  <c r="D183" i="17"/>
  <c r="C184" i="17"/>
  <c r="D184" i="17"/>
  <c r="C185" i="17"/>
  <c r="D185" i="17"/>
  <c r="C186" i="17"/>
  <c r="D186" i="17"/>
  <c r="C187" i="17"/>
  <c r="D187" i="17"/>
  <c r="C188" i="17"/>
  <c r="D188" i="17"/>
  <c r="C189" i="17"/>
  <c r="D189" i="17"/>
  <c r="C190" i="17"/>
  <c r="D190" i="17"/>
  <c r="C191" i="17"/>
  <c r="D191" i="17"/>
  <c r="C192" i="17"/>
  <c r="D192" i="17"/>
  <c r="C193" i="17"/>
  <c r="D193" i="17"/>
  <c r="C194" i="17"/>
  <c r="D194" i="17"/>
  <c r="C195" i="17"/>
  <c r="D195" i="17"/>
  <c r="C196" i="17"/>
  <c r="D196" i="17"/>
  <c r="D165" i="17"/>
  <c r="C165" i="17"/>
  <c r="C134" i="17"/>
  <c r="D134" i="17"/>
  <c r="C135" i="17"/>
  <c r="D135" i="17"/>
  <c r="C136" i="17"/>
  <c r="D136" i="17"/>
  <c r="C137" i="17"/>
  <c r="D137" i="17"/>
  <c r="C138" i="17"/>
  <c r="D138" i="17"/>
  <c r="C139" i="17"/>
  <c r="D139" i="17"/>
  <c r="C140" i="17"/>
  <c r="D140" i="17"/>
  <c r="C141" i="17"/>
  <c r="D141" i="17"/>
  <c r="C142" i="17"/>
  <c r="D142" i="17"/>
  <c r="C143" i="17"/>
  <c r="D143" i="17"/>
  <c r="C144" i="17"/>
  <c r="D144" i="17"/>
  <c r="C145" i="17"/>
  <c r="D145" i="17"/>
  <c r="C146" i="17"/>
  <c r="D146" i="17"/>
  <c r="C147" i="17"/>
  <c r="D147" i="17"/>
  <c r="C148" i="17"/>
  <c r="D148" i="17"/>
  <c r="C149" i="17"/>
  <c r="D149" i="17"/>
  <c r="C150" i="17"/>
  <c r="D150" i="17"/>
  <c r="C151" i="17"/>
  <c r="D151" i="17"/>
  <c r="C152" i="17"/>
  <c r="D152" i="17"/>
  <c r="C153" i="17"/>
  <c r="D153" i="17"/>
  <c r="C154" i="17"/>
  <c r="D154" i="17"/>
  <c r="C155" i="17"/>
  <c r="D155" i="17"/>
  <c r="C156" i="17"/>
  <c r="D156" i="17"/>
  <c r="C157" i="17"/>
  <c r="D157" i="17"/>
  <c r="C158" i="17"/>
  <c r="D158" i="17"/>
  <c r="C159" i="17"/>
  <c r="D159" i="17"/>
  <c r="C160" i="17"/>
  <c r="D160" i="17"/>
  <c r="C161" i="17"/>
  <c r="D161" i="17"/>
  <c r="C162" i="17"/>
  <c r="D162" i="17"/>
  <c r="C163" i="17"/>
  <c r="D163" i="17"/>
  <c r="C164" i="17"/>
  <c r="D164" i="17"/>
  <c r="D133" i="17"/>
  <c r="C133" i="17"/>
  <c r="C102" i="17"/>
  <c r="D102" i="17"/>
  <c r="C103" i="17"/>
  <c r="D103" i="17"/>
  <c r="C104" i="17"/>
  <c r="D104" i="17"/>
  <c r="C105" i="17"/>
  <c r="D105" i="17"/>
  <c r="C106" i="17"/>
  <c r="D106" i="17"/>
  <c r="C107" i="17"/>
  <c r="D107" i="17"/>
  <c r="C108" i="17"/>
  <c r="D108" i="17"/>
  <c r="C109" i="17"/>
  <c r="D109" i="17"/>
  <c r="C110" i="17"/>
  <c r="D110" i="17"/>
  <c r="C111" i="17"/>
  <c r="D111" i="17"/>
  <c r="C112" i="17"/>
  <c r="D112" i="17"/>
  <c r="C113" i="17"/>
  <c r="D113" i="17"/>
  <c r="C114" i="17"/>
  <c r="D114" i="17"/>
  <c r="C115" i="17"/>
  <c r="D115" i="17"/>
  <c r="C116" i="17"/>
  <c r="D116" i="17"/>
  <c r="C117" i="17"/>
  <c r="D117" i="17"/>
  <c r="C118" i="17"/>
  <c r="D118" i="17"/>
  <c r="C119" i="17"/>
  <c r="D119" i="17"/>
  <c r="C120" i="17"/>
  <c r="D120" i="17"/>
  <c r="C121" i="17"/>
  <c r="D121" i="17"/>
  <c r="C122" i="17"/>
  <c r="D122" i="17"/>
  <c r="C123" i="17"/>
  <c r="D123" i="17"/>
  <c r="C124" i="17"/>
  <c r="D124" i="17"/>
  <c r="C125" i="17"/>
  <c r="D125" i="17"/>
  <c r="C126" i="17"/>
  <c r="D126" i="17"/>
  <c r="C127" i="17"/>
  <c r="D127" i="17"/>
  <c r="C128" i="17"/>
  <c r="D128" i="17"/>
  <c r="C129" i="17"/>
  <c r="D129" i="17"/>
  <c r="C130" i="17"/>
  <c r="D130" i="17"/>
  <c r="C131" i="17"/>
  <c r="D131" i="17"/>
  <c r="C132" i="17"/>
  <c r="D132" i="17"/>
  <c r="D101" i="17"/>
  <c r="C101" i="17"/>
  <c r="C70" i="17"/>
  <c r="D70" i="17"/>
  <c r="C71" i="17"/>
  <c r="D71" i="17"/>
  <c r="C72" i="17"/>
  <c r="D72" i="17"/>
  <c r="C73" i="17"/>
  <c r="D73" i="17"/>
  <c r="C74" i="17"/>
  <c r="D74" i="17"/>
  <c r="C75" i="17"/>
  <c r="D75" i="17"/>
  <c r="C76" i="17"/>
  <c r="D76" i="17"/>
  <c r="C77" i="17"/>
  <c r="D77" i="17"/>
  <c r="C78" i="17"/>
  <c r="D78" i="17"/>
  <c r="C79" i="17"/>
  <c r="D79" i="17"/>
  <c r="C80" i="17"/>
  <c r="D80" i="17"/>
  <c r="C81" i="17"/>
  <c r="D81" i="17"/>
  <c r="C82" i="17"/>
  <c r="D82" i="17"/>
  <c r="C83" i="17"/>
  <c r="D83" i="17"/>
  <c r="C84" i="17"/>
  <c r="D84" i="17"/>
  <c r="C85" i="17"/>
  <c r="D85" i="17"/>
  <c r="C86" i="17"/>
  <c r="D86" i="17"/>
  <c r="C87" i="17"/>
  <c r="D87" i="17"/>
  <c r="C88" i="17"/>
  <c r="D88" i="17"/>
  <c r="C89" i="17"/>
  <c r="D89" i="17"/>
  <c r="C90" i="17"/>
  <c r="D90" i="17"/>
  <c r="C91" i="17"/>
  <c r="D91" i="17"/>
  <c r="C92" i="17"/>
  <c r="D92" i="17"/>
  <c r="C93" i="17"/>
  <c r="D93" i="17"/>
  <c r="C94" i="17"/>
  <c r="D94" i="17"/>
  <c r="C95" i="17"/>
  <c r="D95" i="17"/>
  <c r="C96" i="17"/>
  <c r="D96" i="17"/>
  <c r="C97" i="17"/>
  <c r="D97" i="17"/>
  <c r="C98" i="17"/>
  <c r="D98" i="17"/>
  <c r="C99" i="17"/>
  <c r="D99" i="17"/>
  <c r="C100" i="17"/>
  <c r="D100" i="17"/>
  <c r="D69" i="17"/>
  <c r="C69" i="17"/>
  <c r="C38" i="17"/>
  <c r="D38" i="17"/>
  <c r="C39" i="17"/>
  <c r="D39" i="17"/>
  <c r="C40" i="17"/>
  <c r="D40" i="17"/>
  <c r="C41" i="17"/>
  <c r="D41" i="17"/>
  <c r="C42" i="17"/>
  <c r="D42" i="17"/>
  <c r="C43" i="17"/>
  <c r="D43" i="17"/>
  <c r="C44" i="17"/>
  <c r="D44" i="17"/>
  <c r="C45" i="17"/>
  <c r="D45" i="17"/>
  <c r="C46" i="17"/>
  <c r="D46" i="17"/>
  <c r="C47" i="17"/>
  <c r="D47" i="17"/>
  <c r="C48" i="17"/>
  <c r="D48" i="17"/>
  <c r="C49" i="17"/>
  <c r="D49" i="17"/>
  <c r="C50" i="17"/>
  <c r="D50" i="17"/>
  <c r="C51" i="17"/>
  <c r="D51" i="17"/>
  <c r="C52" i="17"/>
  <c r="D52" i="17"/>
  <c r="C53" i="17"/>
  <c r="D53" i="17"/>
  <c r="C54" i="17"/>
  <c r="D54" i="17"/>
  <c r="C55" i="17"/>
  <c r="D55" i="17"/>
  <c r="C56" i="17"/>
  <c r="D56" i="17"/>
  <c r="C57" i="17"/>
  <c r="D57" i="17"/>
  <c r="C58" i="17"/>
  <c r="D58" i="17"/>
  <c r="C59" i="17"/>
  <c r="D59" i="17"/>
  <c r="C60" i="17"/>
  <c r="D60" i="17"/>
  <c r="C61" i="17"/>
  <c r="D61" i="17"/>
  <c r="C62" i="17"/>
  <c r="D62" i="17"/>
  <c r="C63" i="17"/>
  <c r="D63" i="17"/>
  <c r="C64" i="17"/>
  <c r="D64" i="17"/>
  <c r="C65" i="17"/>
  <c r="D65" i="17"/>
  <c r="C66" i="17"/>
  <c r="D66" i="17"/>
  <c r="C67" i="17"/>
  <c r="D67" i="17"/>
  <c r="C68" i="17"/>
  <c r="D68" i="17"/>
  <c r="D37" i="17"/>
  <c r="C37" i="17"/>
  <c r="C6" i="17"/>
  <c r="D6" i="17"/>
  <c r="C7" i="17"/>
  <c r="D7" i="17"/>
  <c r="C8" i="17"/>
  <c r="D8" i="17"/>
  <c r="C9" i="17"/>
  <c r="D9" i="17"/>
  <c r="C10" i="17"/>
  <c r="D10" i="17"/>
  <c r="C11" i="17"/>
  <c r="D11" i="17"/>
  <c r="C12" i="17"/>
  <c r="D12" i="17"/>
  <c r="C13" i="17"/>
  <c r="D13" i="17"/>
  <c r="C14" i="17"/>
  <c r="D14" i="17"/>
  <c r="C15" i="17"/>
  <c r="D15" i="17"/>
  <c r="C16" i="17"/>
  <c r="D16" i="17"/>
  <c r="C17" i="17"/>
  <c r="D17" i="17"/>
  <c r="C18" i="17"/>
  <c r="D18" i="17"/>
  <c r="C19" i="17"/>
  <c r="D19" i="17"/>
  <c r="C20" i="17"/>
  <c r="D20" i="17"/>
  <c r="C21" i="17"/>
  <c r="D21" i="17"/>
  <c r="C22" i="17"/>
  <c r="D22" i="17"/>
  <c r="C23" i="17"/>
  <c r="D23" i="17"/>
  <c r="C24" i="17"/>
  <c r="D24" i="17"/>
  <c r="C25" i="17"/>
  <c r="D25" i="17"/>
  <c r="C26" i="17"/>
  <c r="D26" i="17"/>
  <c r="C27" i="17"/>
  <c r="D27" i="17"/>
  <c r="C28" i="17"/>
  <c r="D28" i="17"/>
  <c r="C29" i="17"/>
  <c r="D29" i="17"/>
  <c r="C30" i="17"/>
  <c r="D30" i="17"/>
  <c r="C31" i="17"/>
  <c r="D31" i="17"/>
  <c r="C32" i="17"/>
  <c r="D32" i="17"/>
  <c r="C33" i="17"/>
  <c r="D33" i="17"/>
  <c r="C34" i="17"/>
  <c r="D34" i="17"/>
  <c r="C35" i="17"/>
  <c r="D35" i="17"/>
  <c r="C36" i="17"/>
  <c r="D36" i="17"/>
  <c r="M166" i="17"/>
  <c r="N166" i="17"/>
  <c r="M167" i="17"/>
  <c r="N167" i="17"/>
  <c r="M168" i="17"/>
  <c r="N168" i="17"/>
  <c r="M169" i="17"/>
  <c r="N169" i="17"/>
  <c r="M170" i="17"/>
  <c r="N170" i="17"/>
  <c r="M171" i="17"/>
  <c r="N171" i="17"/>
  <c r="M172" i="17"/>
  <c r="N172" i="17"/>
  <c r="M173" i="17"/>
  <c r="N173" i="17"/>
  <c r="M174" i="17"/>
  <c r="N174" i="17"/>
  <c r="M175" i="17"/>
  <c r="N175" i="17"/>
  <c r="M176" i="17"/>
  <c r="N176" i="17"/>
  <c r="M177" i="17"/>
  <c r="N177" i="17"/>
  <c r="M178" i="17"/>
  <c r="N178" i="17"/>
  <c r="M179" i="17"/>
  <c r="N179" i="17"/>
  <c r="M180" i="17"/>
  <c r="N180" i="17"/>
  <c r="M181" i="17"/>
  <c r="N181" i="17"/>
  <c r="M182" i="17"/>
  <c r="N182" i="17"/>
  <c r="M183" i="17"/>
  <c r="N183" i="17"/>
  <c r="M184" i="17"/>
  <c r="N184" i="17"/>
  <c r="M185" i="17"/>
  <c r="N185" i="17"/>
  <c r="M186" i="17"/>
  <c r="N186" i="17"/>
  <c r="M187" i="17"/>
  <c r="N187" i="17"/>
  <c r="M188" i="17"/>
  <c r="N188" i="17"/>
  <c r="M189" i="17"/>
  <c r="N189" i="17"/>
  <c r="M190" i="17"/>
  <c r="N190" i="17"/>
  <c r="M191" i="17"/>
  <c r="N191" i="17"/>
  <c r="M192" i="17"/>
  <c r="N192" i="17"/>
  <c r="M193" i="17"/>
  <c r="N193" i="17"/>
  <c r="M194" i="17"/>
  <c r="N194" i="17"/>
  <c r="M195" i="17"/>
  <c r="N195" i="17"/>
  <c r="M196" i="17"/>
  <c r="N196" i="17"/>
  <c r="N165" i="17"/>
  <c r="M165" i="17"/>
  <c r="M134" i="17"/>
  <c r="N134" i="17"/>
  <c r="M135" i="17"/>
  <c r="N135" i="17"/>
  <c r="M136" i="17"/>
  <c r="N136" i="17"/>
  <c r="M137" i="17"/>
  <c r="N137" i="17"/>
  <c r="M138" i="17"/>
  <c r="N138" i="17"/>
  <c r="M139" i="17"/>
  <c r="N139" i="17"/>
  <c r="M140" i="17"/>
  <c r="N140" i="17"/>
  <c r="M141" i="17"/>
  <c r="N141" i="17"/>
  <c r="M142" i="17"/>
  <c r="N142" i="17"/>
  <c r="M143" i="17"/>
  <c r="N143" i="17"/>
  <c r="M144" i="17"/>
  <c r="N144" i="17"/>
  <c r="M145" i="17"/>
  <c r="N145" i="17"/>
  <c r="M146" i="17"/>
  <c r="N146" i="17"/>
  <c r="M147" i="17"/>
  <c r="N147" i="17"/>
  <c r="M148" i="17"/>
  <c r="N148" i="17"/>
  <c r="M149" i="17"/>
  <c r="N149" i="17"/>
  <c r="M150" i="17"/>
  <c r="N150" i="17"/>
  <c r="M151" i="17"/>
  <c r="N151" i="17"/>
  <c r="M152" i="17"/>
  <c r="N152" i="17"/>
  <c r="M153" i="17"/>
  <c r="N153" i="17"/>
  <c r="M154" i="17"/>
  <c r="N154" i="17"/>
  <c r="M155" i="17"/>
  <c r="N155" i="17"/>
  <c r="M156" i="17"/>
  <c r="N156" i="17"/>
  <c r="M157" i="17"/>
  <c r="N157" i="17"/>
  <c r="M158" i="17"/>
  <c r="N158" i="17"/>
  <c r="M159" i="17"/>
  <c r="N159" i="17"/>
  <c r="M160" i="17"/>
  <c r="N160" i="17"/>
  <c r="M161" i="17"/>
  <c r="N161" i="17"/>
  <c r="M162" i="17"/>
  <c r="N162" i="17"/>
  <c r="M163" i="17"/>
  <c r="N163" i="17"/>
  <c r="M164" i="17"/>
  <c r="N164" i="17"/>
  <c r="N133" i="17"/>
  <c r="M133" i="17"/>
  <c r="M102" i="17"/>
  <c r="N102" i="17"/>
  <c r="M103" i="17"/>
  <c r="N103" i="17"/>
  <c r="M104" i="17"/>
  <c r="N104" i="17"/>
  <c r="M105" i="17"/>
  <c r="N105" i="17"/>
  <c r="M106" i="17"/>
  <c r="N106" i="17"/>
  <c r="M107" i="17"/>
  <c r="N107" i="17"/>
  <c r="M108" i="17"/>
  <c r="N108" i="17"/>
  <c r="M109" i="17"/>
  <c r="N109" i="17"/>
  <c r="M110" i="17"/>
  <c r="N110" i="17"/>
  <c r="M111" i="17"/>
  <c r="N111" i="17"/>
  <c r="M112" i="17"/>
  <c r="N112" i="17"/>
  <c r="M113" i="17"/>
  <c r="N113" i="17"/>
  <c r="M114" i="17"/>
  <c r="N114" i="17"/>
  <c r="M115" i="17"/>
  <c r="N115" i="17"/>
  <c r="M116" i="17"/>
  <c r="N116" i="17"/>
  <c r="M117" i="17"/>
  <c r="N117" i="17"/>
  <c r="M118" i="17"/>
  <c r="N118" i="17"/>
  <c r="M119" i="17"/>
  <c r="N119" i="17"/>
  <c r="M120" i="17"/>
  <c r="N120" i="17"/>
  <c r="M121" i="17"/>
  <c r="N121" i="17"/>
  <c r="M122" i="17"/>
  <c r="N122" i="17"/>
  <c r="M123" i="17"/>
  <c r="N123" i="17"/>
  <c r="M124" i="17"/>
  <c r="N124" i="17"/>
  <c r="M125" i="17"/>
  <c r="N125" i="17"/>
  <c r="M126" i="17"/>
  <c r="N126" i="17"/>
  <c r="M127" i="17"/>
  <c r="N127" i="17"/>
  <c r="M128" i="17"/>
  <c r="N128" i="17"/>
  <c r="M129" i="17"/>
  <c r="N129" i="17"/>
  <c r="M130" i="17"/>
  <c r="N130" i="17"/>
  <c r="M131" i="17"/>
  <c r="N131" i="17"/>
  <c r="M132" i="17"/>
  <c r="N132" i="17"/>
  <c r="N101" i="17"/>
  <c r="M101" i="17"/>
  <c r="M70" i="17"/>
  <c r="N70" i="17"/>
  <c r="M71" i="17"/>
  <c r="N71" i="17"/>
  <c r="M72" i="17"/>
  <c r="N72" i="17"/>
  <c r="M73" i="17"/>
  <c r="N73" i="17"/>
  <c r="M74" i="17"/>
  <c r="N74" i="17"/>
  <c r="M75" i="17"/>
  <c r="N75" i="17"/>
  <c r="M76" i="17"/>
  <c r="N76" i="17"/>
  <c r="M77" i="17"/>
  <c r="N77" i="17"/>
  <c r="M78" i="17"/>
  <c r="N78" i="17"/>
  <c r="M79" i="17"/>
  <c r="N79" i="17"/>
  <c r="M80" i="17"/>
  <c r="N80" i="17"/>
  <c r="M81" i="17"/>
  <c r="N81" i="17"/>
  <c r="M82" i="17"/>
  <c r="N82" i="17"/>
  <c r="M83" i="17"/>
  <c r="N83" i="17"/>
  <c r="M84" i="17"/>
  <c r="N84" i="17"/>
  <c r="M85" i="17"/>
  <c r="N85" i="17"/>
  <c r="M86" i="17"/>
  <c r="N86" i="17"/>
  <c r="M87" i="17"/>
  <c r="N87" i="17"/>
  <c r="M88" i="17"/>
  <c r="N88" i="17"/>
  <c r="M89" i="17"/>
  <c r="N89" i="17"/>
  <c r="M90" i="17"/>
  <c r="N90" i="17"/>
  <c r="M91" i="17"/>
  <c r="N91" i="17"/>
  <c r="M92" i="17"/>
  <c r="N92" i="17"/>
  <c r="M93" i="17"/>
  <c r="N93" i="17"/>
  <c r="M94" i="17"/>
  <c r="N94" i="17"/>
  <c r="M95" i="17"/>
  <c r="N95" i="17"/>
  <c r="M96" i="17"/>
  <c r="N96" i="17"/>
  <c r="M97" i="17"/>
  <c r="N97" i="17"/>
  <c r="M98" i="17"/>
  <c r="N98" i="17"/>
  <c r="M99" i="17"/>
  <c r="N99" i="17"/>
  <c r="M100" i="17"/>
  <c r="N100" i="17"/>
  <c r="N69" i="17"/>
  <c r="M69" i="17"/>
  <c r="M66" i="17"/>
  <c r="N66" i="17"/>
  <c r="M67" i="17"/>
  <c r="N67" i="17"/>
  <c r="M68" i="17"/>
  <c r="N68" i="17"/>
  <c r="M38" i="17"/>
  <c r="N38" i="17"/>
  <c r="M39" i="17"/>
  <c r="N39" i="17"/>
  <c r="M40" i="17"/>
  <c r="N40" i="17"/>
  <c r="M41" i="17"/>
  <c r="N41" i="17"/>
  <c r="M42" i="17"/>
  <c r="N42" i="17"/>
  <c r="M43" i="17"/>
  <c r="N43" i="17"/>
  <c r="M44" i="17"/>
  <c r="N44" i="17"/>
  <c r="M45" i="17"/>
  <c r="N45" i="17"/>
  <c r="M46" i="17"/>
  <c r="N46" i="17"/>
  <c r="M47" i="17"/>
  <c r="N47" i="17"/>
  <c r="M48" i="17"/>
  <c r="N48" i="17"/>
  <c r="M49" i="17"/>
  <c r="N49" i="17"/>
  <c r="M50" i="17"/>
  <c r="N50" i="17"/>
  <c r="M51" i="17"/>
  <c r="N51" i="17"/>
  <c r="M52" i="17"/>
  <c r="N52" i="17"/>
  <c r="M53" i="17"/>
  <c r="N53" i="17"/>
  <c r="M54" i="17"/>
  <c r="N54" i="17"/>
  <c r="M55" i="17"/>
  <c r="N55" i="17"/>
  <c r="M56" i="17"/>
  <c r="N56" i="17"/>
  <c r="M57" i="17"/>
  <c r="N57" i="17"/>
  <c r="M58" i="17"/>
  <c r="N58" i="17"/>
  <c r="M59" i="17"/>
  <c r="N59" i="17"/>
  <c r="M60" i="17"/>
  <c r="N60" i="17"/>
  <c r="M61" i="17"/>
  <c r="N61" i="17"/>
  <c r="M62" i="17"/>
  <c r="N62" i="17"/>
  <c r="M63" i="17"/>
  <c r="N63" i="17"/>
  <c r="M64" i="17"/>
  <c r="N64" i="17"/>
  <c r="M65" i="17"/>
  <c r="N65" i="17"/>
  <c r="N37" i="17"/>
  <c r="M37" i="17"/>
  <c r="D5" i="17"/>
  <c r="M6" i="17"/>
  <c r="N6" i="17"/>
  <c r="M7" i="17"/>
  <c r="N7" i="17"/>
  <c r="M8" i="17"/>
  <c r="N8" i="17"/>
  <c r="M9" i="17"/>
  <c r="N9" i="17"/>
  <c r="M10" i="17"/>
  <c r="N10" i="17"/>
  <c r="M11" i="17"/>
  <c r="N11" i="17"/>
  <c r="M12" i="17"/>
  <c r="N12" i="17"/>
  <c r="M13" i="17"/>
  <c r="N13" i="17"/>
  <c r="M14" i="17"/>
  <c r="N14" i="17"/>
  <c r="M15" i="17"/>
  <c r="N15" i="17"/>
  <c r="M16" i="17"/>
  <c r="N16" i="17"/>
  <c r="M17" i="17"/>
  <c r="N17" i="17"/>
  <c r="M18" i="17"/>
  <c r="N18" i="17"/>
  <c r="M19" i="17"/>
  <c r="N19" i="17"/>
  <c r="M20" i="17"/>
  <c r="N20" i="17"/>
  <c r="M21" i="17"/>
  <c r="N21" i="17"/>
  <c r="M22" i="17"/>
  <c r="N22" i="17"/>
  <c r="M23" i="17"/>
  <c r="N23" i="17"/>
  <c r="M24" i="17"/>
  <c r="N24" i="17"/>
  <c r="M25" i="17"/>
  <c r="N25" i="17"/>
  <c r="M26" i="17"/>
  <c r="N26" i="17"/>
  <c r="M27" i="17"/>
  <c r="N27" i="17"/>
  <c r="M28" i="17"/>
  <c r="N28" i="17"/>
  <c r="M29" i="17"/>
  <c r="N29" i="17"/>
  <c r="M30" i="17"/>
  <c r="N30" i="17"/>
  <c r="M31" i="17"/>
  <c r="N31" i="17"/>
  <c r="M32" i="17"/>
  <c r="N32" i="17"/>
  <c r="M33" i="17"/>
  <c r="N33" i="17"/>
  <c r="M34" i="17"/>
  <c r="N34" i="17"/>
  <c r="M35" i="17"/>
  <c r="N35" i="17"/>
  <c r="M36" i="17"/>
  <c r="N36" i="17"/>
  <c r="N5" i="17"/>
  <c r="M5" i="17"/>
  <c r="K36" i="17"/>
  <c r="L36" i="17" s="1"/>
  <c r="K34" i="17"/>
  <c r="L34" i="17" s="1"/>
  <c r="K30" i="17"/>
  <c r="L30" i="17" s="1"/>
  <c r="K28" i="17"/>
  <c r="L28" i="17" s="1"/>
  <c r="K26" i="17"/>
  <c r="L26" i="17" s="1"/>
  <c r="K22" i="17"/>
  <c r="L22" i="17" s="1"/>
  <c r="K20" i="17"/>
  <c r="L20" i="17" s="1"/>
  <c r="K18" i="17"/>
  <c r="L18" i="17" s="1"/>
  <c r="K14" i="17"/>
  <c r="L14" i="17" s="1"/>
  <c r="K12" i="17"/>
  <c r="L12" i="17" s="1"/>
  <c r="K10" i="17"/>
  <c r="L10" i="17" s="1"/>
  <c r="K6" i="17"/>
  <c r="L6" i="17" s="1"/>
  <c r="J5" i="17"/>
  <c r="K5" i="17" s="1"/>
  <c r="L5" i="17" s="1"/>
  <c r="I7" i="17"/>
  <c r="I8" i="17"/>
  <c r="I9" i="17"/>
  <c r="I11" i="17"/>
  <c r="I12" i="17"/>
  <c r="I13" i="17"/>
  <c r="I15" i="17"/>
  <c r="I16" i="17"/>
  <c r="I17" i="17"/>
  <c r="I19" i="17"/>
  <c r="I20" i="17"/>
  <c r="I21" i="17"/>
  <c r="I23" i="17"/>
  <c r="I24" i="17"/>
  <c r="I25" i="17"/>
  <c r="I27" i="17"/>
  <c r="I28" i="17"/>
  <c r="I29" i="17"/>
  <c r="I31" i="17"/>
  <c r="I32" i="17"/>
  <c r="I33" i="17"/>
  <c r="I35" i="17"/>
  <c r="I36" i="17"/>
  <c r="H5" i="17"/>
  <c r="I5" i="17" s="1"/>
  <c r="G5" i="17"/>
  <c r="F5" i="17"/>
  <c r="E5" i="17"/>
  <c r="C5" i="17"/>
  <c r="B65" i="16"/>
  <c r="K194" i="17"/>
  <c r="L194" i="17" s="1"/>
  <c r="K192" i="17"/>
  <c r="L192" i="17" s="1"/>
  <c r="I192" i="17"/>
  <c r="I191" i="17"/>
  <c r="K190" i="17"/>
  <c r="L190" i="17" s="1"/>
  <c r="I190" i="17"/>
  <c r="I189" i="17"/>
  <c r="K188" i="17"/>
  <c r="L188" i="17" s="1"/>
  <c r="I188" i="17"/>
  <c r="I187" i="17"/>
  <c r="K186" i="17"/>
  <c r="L186" i="17" s="1"/>
  <c r="K184" i="17"/>
  <c r="L184" i="17" s="1"/>
  <c r="I184" i="17"/>
  <c r="I183" i="17"/>
  <c r="K182" i="17"/>
  <c r="L182" i="17" s="1"/>
  <c r="I181" i="17"/>
  <c r="K180" i="17"/>
  <c r="L180" i="17" s="1"/>
  <c r="I180" i="17"/>
  <c r="I179" i="17"/>
  <c r="K178" i="17"/>
  <c r="L178" i="17" s="1"/>
  <c r="K176" i="17"/>
  <c r="L176" i="17" s="1"/>
  <c r="I176" i="17"/>
  <c r="I175" i="17"/>
  <c r="K174" i="17"/>
  <c r="L174" i="17" s="1"/>
  <c r="I173" i="17"/>
  <c r="K172" i="17"/>
  <c r="L172" i="17" s="1"/>
  <c r="I172" i="17"/>
  <c r="I171" i="17"/>
  <c r="K170" i="17"/>
  <c r="L170" i="17" s="1"/>
  <c r="I170" i="17"/>
  <c r="K168" i="17"/>
  <c r="L168" i="17" s="1"/>
  <c r="I168" i="17"/>
  <c r="I167" i="17"/>
  <c r="K166" i="17"/>
  <c r="L166" i="17" s="1"/>
  <c r="I165" i="17"/>
  <c r="K162" i="17"/>
  <c r="L162" i="17" s="1"/>
  <c r="I162" i="17"/>
  <c r="K160" i="17"/>
  <c r="L160" i="17" s="1"/>
  <c r="I160" i="17"/>
  <c r="I159" i="17"/>
  <c r="K158" i="17"/>
  <c r="L158" i="17" s="1"/>
  <c r="K156" i="17"/>
  <c r="L156" i="17" s="1"/>
  <c r="I156" i="17"/>
  <c r="I155" i="17"/>
  <c r="K154" i="17"/>
  <c r="L154" i="17" s="1"/>
  <c r="K152" i="17"/>
  <c r="L152" i="17" s="1"/>
  <c r="I152" i="17"/>
  <c r="I151" i="17"/>
  <c r="K150" i="17"/>
  <c r="L150" i="17" s="1"/>
  <c r="K148" i="17"/>
  <c r="L148" i="17" s="1"/>
  <c r="I148" i="17"/>
  <c r="I147" i="17"/>
  <c r="K146" i="17"/>
  <c r="L146" i="17" s="1"/>
  <c r="I146" i="17"/>
  <c r="K144" i="17"/>
  <c r="L144" i="17" s="1"/>
  <c r="I144" i="17"/>
  <c r="I143" i="17"/>
  <c r="K142" i="17"/>
  <c r="L142" i="17" s="1"/>
  <c r="K140" i="17"/>
  <c r="L140" i="17" s="1"/>
  <c r="I140" i="17"/>
  <c r="I139" i="17"/>
  <c r="K138" i="17"/>
  <c r="L138" i="17" s="1"/>
  <c r="K136" i="17"/>
  <c r="L136" i="17" s="1"/>
  <c r="I136" i="17"/>
  <c r="I135" i="17"/>
  <c r="K134" i="17"/>
  <c r="L134" i="17" s="1"/>
  <c r="I133" i="17"/>
  <c r="K130" i="17"/>
  <c r="L130" i="17" s="1"/>
  <c r="I129" i="17"/>
  <c r="K128" i="17"/>
  <c r="L128" i="17" s="1"/>
  <c r="I128" i="17"/>
  <c r="I127" i="17"/>
  <c r="K126" i="17"/>
  <c r="L126" i="17" s="1"/>
  <c r="I126" i="17"/>
  <c r="I125" i="17"/>
  <c r="K124" i="17"/>
  <c r="L124" i="17" s="1"/>
  <c r="I124" i="17"/>
  <c r="I123" i="17"/>
  <c r="K122" i="17"/>
  <c r="L122" i="17" s="1"/>
  <c r="I121" i="17"/>
  <c r="K120" i="17"/>
  <c r="L120" i="17" s="1"/>
  <c r="I120" i="17"/>
  <c r="I119" i="17"/>
  <c r="K118" i="17"/>
  <c r="L118" i="17" s="1"/>
  <c r="I118" i="17"/>
  <c r="I117" i="17"/>
  <c r="K116" i="17"/>
  <c r="L116" i="17" s="1"/>
  <c r="I116" i="17"/>
  <c r="I115" i="17"/>
  <c r="K114" i="17"/>
  <c r="L114" i="17" s="1"/>
  <c r="I113" i="17"/>
  <c r="K112" i="17"/>
  <c r="L112" i="17" s="1"/>
  <c r="I112" i="17"/>
  <c r="I111" i="17"/>
  <c r="K110" i="17"/>
  <c r="L110" i="17" s="1"/>
  <c r="I110" i="17"/>
  <c r="I109" i="17"/>
  <c r="K108" i="17"/>
  <c r="L108" i="17" s="1"/>
  <c r="I108" i="17"/>
  <c r="I107" i="17"/>
  <c r="K106" i="17"/>
  <c r="L106" i="17" s="1"/>
  <c r="I105" i="17"/>
  <c r="K104" i="17"/>
  <c r="L104" i="17" s="1"/>
  <c r="I104" i="17"/>
  <c r="I103" i="17"/>
  <c r="K102" i="17"/>
  <c r="L102" i="17" s="1"/>
  <c r="I102" i="17"/>
  <c r="K98" i="17"/>
  <c r="L98" i="17" s="1"/>
  <c r="I96" i="17"/>
  <c r="I95" i="17"/>
  <c r="K94" i="17"/>
  <c r="L94" i="17" s="1"/>
  <c r="I93" i="17"/>
  <c r="K92" i="17"/>
  <c r="L92" i="17" s="1"/>
  <c r="I92" i="17"/>
  <c r="I91" i="17"/>
  <c r="K90" i="17"/>
  <c r="L90" i="17" s="1"/>
  <c r="I90" i="17"/>
  <c r="I88" i="17"/>
  <c r="I87" i="17"/>
  <c r="K86" i="17"/>
  <c r="L86" i="17" s="1"/>
  <c r="I86" i="17"/>
  <c r="I84" i="17"/>
  <c r="I83" i="17"/>
  <c r="K82" i="17"/>
  <c r="L82" i="17" s="1"/>
  <c r="I82" i="17"/>
  <c r="I81" i="17"/>
  <c r="I80" i="17"/>
  <c r="I79" i="17"/>
  <c r="K78" i="17"/>
  <c r="L78" i="17" s="1"/>
  <c r="I77" i="17"/>
  <c r="I76" i="17"/>
  <c r="I75" i="17"/>
  <c r="K74" i="17"/>
  <c r="L74" i="17" s="1"/>
  <c r="I73" i="17"/>
  <c r="I72" i="17"/>
  <c r="I71" i="17"/>
  <c r="K70" i="17"/>
  <c r="L70" i="17" s="1"/>
  <c r="K66" i="17"/>
  <c r="L66" i="17" s="1"/>
  <c r="I64" i="17"/>
  <c r="I63" i="17"/>
  <c r="K62" i="17"/>
  <c r="L62" i="17" s="1"/>
  <c r="I61" i="17"/>
  <c r="K60" i="17"/>
  <c r="L60" i="17" s="1"/>
  <c r="I60" i="17"/>
  <c r="I59" i="17"/>
  <c r="K58" i="17"/>
  <c r="L58" i="17" s="1"/>
  <c r="I58" i="17"/>
  <c r="I56" i="17"/>
  <c r="I55" i="17"/>
  <c r="K54" i="17"/>
  <c r="L54" i="17" s="1"/>
  <c r="I53" i="17"/>
  <c r="K52" i="17"/>
  <c r="L52" i="17" s="1"/>
  <c r="I52" i="17"/>
  <c r="I51" i="17"/>
  <c r="K50" i="17"/>
  <c r="L50" i="17" s="1"/>
  <c r="K48" i="17"/>
  <c r="L48" i="17" s="1"/>
  <c r="I48" i="17"/>
  <c r="I47" i="17"/>
  <c r="K46" i="17"/>
  <c r="L46" i="17" s="1"/>
  <c r="I46" i="17"/>
  <c r="I45" i="17"/>
  <c r="K44" i="17"/>
  <c r="L44" i="17" s="1"/>
  <c r="I44" i="17"/>
  <c r="I43" i="17"/>
  <c r="K42" i="17"/>
  <c r="L42" i="17" s="1"/>
  <c r="I40" i="17"/>
  <c r="I39" i="17"/>
  <c r="K38" i="17"/>
  <c r="L38" i="17" s="1"/>
  <c r="I37" i="17"/>
  <c r="S5" i="17" l="1"/>
  <c r="O101" i="17"/>
  <c r="O36" i="17"/>
  <c r="O35" i="17"/>
  <c r="O34" i="17"/>
  <c r="O33" i="17"/>
  <c r="O32" i="17"/>
  <c r="O31" i="17"/>
  <c r="O30" i="17"/>
  <c r="O29" i="17"/>
  <c r="O28" i="17"/>
  <c r="O27" i="17"/>
  <c r="O26" i="17"/>
  <c r="O25" i="17"/>
  <c r="O24" i="17"/>
  <c r="O23" i="17"/>
  <c r="O22" i="17"/>
  <c r="O21" i="17"/>
  <c r="O20" i="17"/>
  <c r="O19" i="17"/>
  <c r="O18" i="17"/>
  <c r="O17" i="17"/>
  <c r="O16" i="17"/>
  <c r="O15" i="17"/>
  <c r="O14" i="17"/>
  <c r="O13" i="17"/>
  <c r="O12" i="17"/>
  <c r="O11" i="17"/>
  <c r="O10" i="17"/>
  <c r="O9" i="17"/>
  <c r="O8" i="17"/>
  <c r="O7" i="17"/>
  <c r="O6" i="17"/>
  <c r="O65" i="17"/>
  <c r="O64" i="17"/>
  <c r="O63" i="17"/>
  <c r="O62" i="17"/>
  <c r="O61" i="17"/>
  <c r="O60" i="17"/>
  <c r="O59" i="17"/>
  <c r="O58" i="17"/>
  <c r="O57" i="17"/>
  <c r="O56" i="17"/>
  <c r="O55" i="17"/>
  <c r="O54" i="17"/>
  <c r="O53" i="17"/>
  <c r="O52" i="17"/>
  <c r="O51" i="17"/>
  <c r="O50" i="17"/>
  <c r="O49" i="17"/>
  <c r="O48" i="17"/>
  <c r="O47" i="17"/>
  <c r="O68" i="17"/>
  <c r="O67" i="17"/>
  <c r="O66" i="17"/>
  <c r="O46" i="17"/>
  <c r="O45" i="17"/>
  <c r="O44" i="17"/>
  <c r="O43" i="17"/>
  <c r="O42" i="17"/>
  <c r="O41" i="17"/>
  <c r="O40" i="17"/>
  <c r="O39" i="17"/>
  <c r="O38" i="17"/>
  <c r="O100" i="17"/>
  <c r="O99" i="17"/>
  <c r="O98" i="17"/>
  <c r="O97" i="17"/>
  <c r="O96" i="17"/>
  <c r="O95" i="17"/>
  <c r="O94" i="17"/>
  <c r="O93" i="17"/>
  <c r="O92" i="17"/>
  <c r="O91" i="17"/>
  <c r="O90" i="17"/>
  <c r="O89" i="17"/>
  <c r="O88" i="17"/>
  <c r="O87" i="17"/>
  <c r="O86" i="17"/>
  <c r="O85" i="17"/>
  <c r="O84" i="17"/>
  <c r="O83" i="17"/>
  <c r="O82" i="17"/>
  <c r="O81" i="17"/>
  <c r="O80" i="17"/>
  <c r="O79" i="17"/>
  <c r="O78" i="17"/>
  <c r="O77" i="17"/>
  <c r="O76" i="17"/>
  <c r="O75" i="17"/>
  <c r="O74" i="17"/>
  <c r="O73" i="17"/>
  <c r="O72" i="17"/>
  <c r="O71" i="17"/>
  <c r="O70" i="17"/>
  <c r="O132" i="17"/>
  <c r="O131" i="17"/>
  <c r="O130" i="17"/>
  <c r="O129" i="17"/>
  <c r="O128" i="17"/>
  <c r="O127" i="17"/>
  <c r="O126" i="17"/>
  <c r="O125" i="17"/>
  <c r="O124" i="17"/>
  <c r="O123" i="17"/>
  <c r="O122" i="17"/>
  <c r="O121" i="17"/>
  <c r="O120" i="17"/>
  <c r="O119" i="17"/>
  <c r="O118" i="17"/>
  <c r="O117" i="17"/>
  <c r="O116" i="17"/>
  <c r="O115" i="17"/>
  <c r="O114" i="17"/>
  <c r="O113" i="17"/>
  <c r="O112" i="17"/>
  <c r="O111" i="17"/>
  <c r="O110" i="17"/>
  <c r="O109" i="17"/>
  <c r="O108" i="17"/>
  <c r="O107" i="17"/>
  <c r="O106" i="17"/>
  <c r="O105" i="17"/>
  <c r="O104" i="17"/>
  <c r="O103" i="17"/>
  <c r="O102" i="17"/>
  <c r="O163" i="17"/>
  <c r="O161" i="17"/>
  <c r="O159" i="17"/>
  <c r="O157" i="17"/>
  <c r="O155" i="17"/>
  <c r="O174" i="17"/>
  <c r="O172" i="17"/>
  <c r="O170" i="17"/>
  <c r="O168" i="17"/>
  <c r="O166" i="17"/>
  <c r="O164" i="17"/>
  <c r="O162" i="17"/>
  <c r="O160" i="17"/>
  <c r="O158" i="17"/>
  <c r="O156" i="17"/>
  <c r="O154" i="17"/>
  <c r="O153" i="17"/>
  <c r="O152" i="17"/>
  <c r="O151" i="17"/>
  <c r="O150" i="17"/>
  <c r="O149" i="17"/>
  <c r="O148" i="17"/>
  <c r="O147" i="17"/>
  <c r="O146" i="17"/>
  <c r="O145" i="17"/>
  <c r="O144" i="17"/>
  <c r="O143" i="17"/>
  <c r="O142" i="17"/>
  <c r="O141" i="17"/>
  <c r="O140" i="17"/>
  <c r="O139" i="17"/>
  <c r="O138" i="17"/>
  <c r="O137" i="17"/>
  <c r="O136" i="17"/>
  <c r="O135" i="17"/>
  <c r="O134" i="17"/>
  <c r="O195" i="17"/>
  <c r="O193" i="17"/>
  <c r="O191" i="17"/>
  <c r="O189" i="17"/>
  <c r="O187" i="17"/>
  <c r="O185" i="17"/>
  <c r="O183" i="17"/>
  <c r="O181" i="17"/>
  <c r="O179" i="17"/>
  <c r="O177" i="17"/>
  <c r="O175" i="17"/>
  <c r="O173" i="17"/>
  <c r="O171" i="17"/>
  <c r="O169" i="17"/>
  <c r="O167" i="17"/>
  <c r="O196" i="17"/>
  <c r="O194" i="17"/>
  <c r="O192" i="17"/>
  <c r="O190" i="17"/>
  <c r="O188" i="17"/>
  <c r="O186" i="17"/>
  <c r="O184" i="17"/>
  <c r="O182" i="17"/>
  <c r="O180" i="17"/>
  <c r="O178" i="17"/>
  <c r="O176" i="17"/>
  <c r="O37" i="17"/>
  <c r="O69" i="17"/>
  <c r="O133" i="17"/>
  <c r="O165" i="17"/>
  <c r="O5" i="17"/>
  <c r="F1" i="9" l="1"/>
  <c r="F1" i="13"/>
  <c r="F1" i="12"/>
  <c r="F1" i="11"/>
  <c r="F1" i="10"/>
  <c r="F1" i="3"/>
  <c r="B64" i="16"/>
  <c r="C65" i="16"/>
  <c r="D65" i="16" s="1"/>
  <c r="G26" i="16"/>
  <c r="D26" i="16"/>
  <c r="B26" i="16" s="1"/>
  <c r="G25" i="16"/>
  <c r="D25" i="16"/>
  <c r="B25" i="16" s="1"/>
  <c r="G24" i="16"/>
  <c r="D24" i="16"/>
  <c r="B24" i="16" s="1"/>
  <c r="G23" i="16"/>
  <c r="D23" i="16"/>
  <c r="B23" i="16" s="1"/>
  <c r="G22" i="16"/>
  <c r="D22" i="16"/>
  <c r="B22" i="16" s="1"/>
  <c r="G21" i="16"/>
  <c r="D21" i="16"/>
  <c r="B21" i="16" s="1"/>
  <c r="G20" i="16"/>
  <c r="D20" i="16"/>
  <c r="B20" i="16" s="1"/>
  <c r="G19" i="16"/>
  <c r="D19" i="16"/>
  <c r="B19" i="16" s="1"/>
  <c r="G18" i="16"/>
  <c r="D18" i="16"/>
  <c r="B18" i="16" s="1"/>
  <c r="G17" i="16"/>
  <c r="D17" i="16"/>
  <c r="B17" i="16" s="1"/>
  <c r="G16" i="16"/>
  <c r="D16" i="16"/>
  <c r="B16" i="16" s="1"/>
  <c r="G15" i="16"/>
  <c r="D15" i="16"/>
  <c r="B15" i="16" s="1"/>
  <c r="G14" i="16"/>
  <c r="D14" i="16"/>
  <c r="B14" i="16" s="1"/>
  <c r="G13" i="16"/>
  <c r="D13" i="16"/>
  <c r="B13" i="16"/>
  <c r="G12" i="16"/>
  <c r="D12" i="16"/>
  <c r="B12" i="16" s="1"/>
  <c r="G11" i="16"/>
  <c r="D11" i="16"/>
  <c r="B11" i="16" s="1"/>
  <c r="G10" i="16"/>
  <c r="D10" i="16"/>
  <c r="B10" i="16" s="1"/>
  <c r="G9" i="16"/>
  <c r="D9" i="16"/>
  <c r="B9" i="16" s="1"/>
  <c r="G8" i="16"/>
  <c r="D8" i="16"/>
  <c r="B8" i="16" s="1"/>
  <c r="G7" i="16"/>
  <c r="D7" i="16"/>
  <c r="B7" i="16" s="1"/>
  <c r="G6" i="16"/>
  <c r="D6" i="16"/>
  <c r="B6" i="16" s="1"/>
  <c r="G5" i="16"/>
  <c r="D5" i="16"/>
  <c r="B5" i="16" s="1"/>
  <c r="G4" i="16"/>
  <c r="D4" i="16"/>
  <c r="B4" i="16" s="1"/>
  <c r="S3" i="17" l="1"/>
  <c r="P66" i="17"/>
  <c r="P176" i="17"/>
  <c r="P34" i="17"/>
  <c r="P18" i="17"/>
  <c r="P62" i="17"/>
  <c r="P68" i="17"/>
  <c r="P96" i="17"/>
  <c r="P80" i="17"/>
  <c r="P127" i="17"/>
  <c r="P111" i="17"/>
  <c r="P172" i="17"/>
  <c r="P147" i="17"/>
  <c r="P191" i="17"/>
  <c r="P190" i="17"/>
  <c r="P86" i="17"/>
  <c r="P168" i="17"/>
  <c r="P178" i="17"/>
  <c r="P47" i="17"/>
  <c r="P124" i="17"/>
  <c r="P29" i="17"/>
  <c r="P13" i="17"/>
  <c r="P57" i="17"/>
  <c r="P44" i="17"/>
  <c r="P91" i="17"/>
  <c r="P75" i="17"/>
  <c r="P122" i="17"/>
  <c r="P106" i="17"/>
  <c r="P162" i="17"/>
  <c r="P142" i="17"/>
  <c r="P181" i="17"/>
  <c r="P180" i="17"/>
  <c r="P24" i="17"/>
  <c r="P8" i="17"/>
  <c r="P48" i="17"/>
  <c r="P82" i="17"/>
  <c r="P109" i="17"/>
  <c r="P195" i="17"/>
  <c r="P27" i="17"/>
  <c r="P51" i="17"/>
  <c r="P73" i="17"/>
  <c r="P56" i="17"/>
  <c r="P78" i="17"/>
  <c r="P153" i="17"/>
  <c r="P35" i="17"/>
  <c r="P42" i="17"/>
  <c r="P116" i="17"/>
  <c r="P165" i="17"/>
  <c r="P104" i="17"/>
  <c r="P152" i="17"/>
  <c r="P136" i="17"/>
  <c r="P129" i="17"/>
  <c r="P141" i="17"/>
  <c r="P19" i="17"/>
  <c r="P93" i="17"/>
  <c r="P161" i="17"/>
  <c r="P108" i="17"/>
  <c r="P174" i="17"/>
  <c r="P148" i="17"/>
  <c r="P177" i="17"/>
  <c r="P30" i="17"/>
  <c r="P45" i="17"/>
  <c r="P76" i="17"/>
  <c r="P164" i="17"/>
  <c r="P183" i="17"/>
  <c r="P149" i="17"/>
  <c r="P38" i="17"/>
  <c r="P9" i="17"/>
  <c r="P40" i="17"/>
  <c r="P71" i="17"/>
  <c r="P154" i="17"/>
  <c r="P173" i="17"/>
  <c r="P64" i="17"/>
  <c r="P155" i="17"/>
  <c r="P46" i="17"/>
  <c r="P26" i="17"/>
  <c r="P10" i="17"/>
  <c r="P54" i="17"/>
  <c r="P41" i="17"/>
  <c r="P88" i="17"/>
  <c r="P72" i="17"/>
  <c r="P119" i="17"/>
  <c r="P103" i="17"/>
  <c r="P156" i="17"/>
  <c r="P139" i="17"/>
  <c r="P175" i="17"/>
  <c r="P37" i="17"/>
  <c r="P121" i="17"/>
  <c r="P137" i="17"/>
  <c r="P15" i="17"/>
  <c r="P89" i="17"/>
  <c r="P101" i="17"/>
  <c r="P21" i="17"/>
  <c r="P65" i="17"/>
  <c r="P49" i="17"/>
  <c r="P99" i="17"/>
  <c r="P83" i="17"/>
  <c r="P130" i="17"/>
  <c r="P114" i="17"/>
  <c r="P157" i="17"/>
  <c r="P150" i="17"/>
  <c r="P134" i="17"/>
  <c r="P196" i="17"/>
  <c r="P36" i="17"/>
  <c r="P16" i="17"/>
  <c r="P60" i="17"/>
  <c r="P98" i="17"/>
  <c r="P125" i="17"/>
  <c r="P160" i="17"/>
  <c r="P194" i="17"/>
  <c r="P11" i="17"/>
  <c r="P97" i="17"/>
  <c r="P120" i="17"/>
  <c r="P39" i="17"/>
  <c r="P113" i="17"/>
  <c r="P187" i="17"/>
  <c r="P7" i="17"/>
  <c r="P81" i="17"/>
  <c r="P193" i="17"/>
  <c r="P185" i="17"/>
  <c r="P166" i="17"/>
  <c r="P144" i="17"/>
  <c r="P169" i="17"/>
  <c r="P14" i="17"/>
  <c r="P58" i="17"/>
  <c r="P92" i="17"/>
  <c r="P123" i="17"/>
  <c r="P107" i="17"/>
  <c r="P143" i="17"/>
  <c r="P182" i="17"/>
  <c r="P70" i="17"/>
  <c r="P31" i="17"/>
  <c r="P112" i="17"/>
  <c r="P25" i="17"/>
  <c r="P53" i="17"/>
  <c r="P87" i="17"/>
  <c r="P118" i="17"/>
  <c r="P102" i="17"/>
  <c r="P138" i="17"/>
  <c r="P69" i="17"/>
  <c r="P20" i="17"/>
  <c r="P43" i="17"/>
  <c r="P74" i="17"/>
  <c r="P179" i="17"/>
  <c r="P23" i="17"/>
  <c r="P132" i="17"/>
  <c r="P22" i="17"/>
  <c r="P6" i="17"/>
  <c r="P50" i="17"/>
  <c r="P100" i="17"/>
  <c r="P84" i="17"/>
  <c r="P131" i="17"/>
  <c r="P115" i="17"/>
  <c r="P159" i="17"/>
  <c r="P151" i="17"/>
  <c r="P135" i="17"/>
  <c r="P167" i="17"/>
  <c r="P5" i="17"/>
  <c r="P105" i="17"/>
  <c r="P171" i="17"/>
  <c r="P63" i="17"/>
  <c r="P77" i="17"/>
  <c r="P33" i="17"/>
  <c r="P17" i="17"/>
  <c r="P61" i="17"/>
  <c r="P67" i="17"/>
  <c r="P95" i="17"/>
  <c r="P79" i="17"/>
  <c r="P126" i="17"/>
  <c r="P110" i="17"/>
  <c r="P170" i="17"/>
  <c r="P146" i="17"/>
  <c r="P189" i="17"/>
  <c r="P188" i="17"/>
  <c r="P28" i="17"/>
  <c r="P12" i="17"/>
  <c r="P52" i="17"/>
  <c r="P94" i="17"/>
  <c r="P117" i="17"/>
  <c r="P145" i="17"/>
  <c r="P133" i="17"/>
  <c r="P59" i="17"/>
  <c r="P85" i="17"/>
  <c r="P32" i="17"/>
  <c r="P90" i="17"/>
  <c r="P163" i="17"/>
  <c r="P186" i="17"/>
  <c r="P55" i="17"/>
  <c r="P128" i="17"/>
  <c r="P192" i="17"/>
  <c r="P184" i="17"/>
  <c r="P158" i="17"/>
  <c r="P140" i="17"/>
  <c r="B2" i="2"/>
  <c r="AV7" i="1"/>
  <c r="AA7" i="1"/>
  <c r="AB7" i="1"/>
  <c r="AC7" i="1" s="1"/>
  <c r="AV9" i="1"/>
  <c r="AA9" i="1"/>
  <c r="BD9" i="1" s="1"/>
  <c r="AV11" i="1"/>
  <c r="AA11" i="1"/>
  <c r="AV13" i="1"/>
  <c r="AA13" i="1"/>
  <c r="BD13" i="1" s="1"/>
  <c r="AV15" i="1"/>
  <c r="AA15" i="1" s="1"/>
  <c r="AB15" i="1" s="1"/>
  <c r="AV17" i="1"/>
  <c r="AA17" i="1"/>
  <c r="AV19" i="1"/>
  <c r="AA19" i="1"/>
  <c r="BD19" i="1" s="1"/>
  <c r="AV21" i="1"/>
  <c r="AA21" i="1" s="1"/>
  <c r="AV23" i="1"/>
  <c r="AA23" i="1" s="1"/>
  <c r="AV25" i="1"/>
  <c r="AA25" i="1"/>
  <c r="AV27" i="1"/>
  <c r="AA27" i="1" s="1"/>
  <c r="AB27" i="1"/>
  <c r="AV29" i="1"/>
  <c r="AA29" i="1"/>
  <c r="AB29" i="1"/>
  <c r="AV31" i="1"/>
  <c r="AA31" i="1"/>
  <c r="AB31" i="1" s="1"/>
  <c r="AV33" i="1"/>
  <c r="AA33" i="1"/>
  <c r="AB33" i="1" s="1"/>
  <c r="AV35" i="1"/>
  <c r="AA35" i="1"/>
  <c r="AV37" i="1"/>
  <c r="AA37" i="1"/>
  <c r="AB37" i="1" s="1"/>
  <c r="AV39" i="1"/>
  <c r="AA39" i="1"/>
  <c r="AB39" i="1" s="1"/>
  <c r="AV41" i="1"/>
  <c r="AA41" i="1"/>
  <c r="AB41" i="1" s="1"/>
  <c r="AV43" i="1"/>
  <c r="AA43" i="1" s="1"/>
  <c r="AB43" i="1" s="1"/>
  <c r="AV45" i="1"/>
  <c r="AA45" i="1" s="1"/>
  <c r="AV47" i="1"/>
  <c r="AA47" i="1"/>
  <c r="AB47" i="1" s="1"/>
  <c r="AV49" i="1"/>
  <c r="AA49" i="1" s="1"/>
  <c r="AV51" i="1"/>
  <c r="AA51" i="1" s="1"/>
  <c r="AV53" i="1"/>
  <c r="AA53" i="1" s="1"/>
  <c r="AV55" i="1"/>
  <c r="AA55" i="1" s="1"/>
  <c r="AB55" i="1" s="1"/>
  <c r="AV57" i="1"/>
  <c r="AA57" i="1"/>
  <c r="AB57" i="1"/>
  <c r="AV59" i="1"/>
  <c r="AA59" i="1"/>
  <c r="AB59" i="1" s="1"/>
  <c r="AV61" i="1"/>
  <c r="AA61" i="1"/>
  <c r="AV63" i="1"/>
  <c r="AA63" i="1"/>
  <c r="AB63" i="1"/>
  <c r="AV65" i="1"/>
  <c r="AA65" i="1"/>
  <c r="AB65" i="1" s="1"/>
  <c r="AV67" i="1"/>
  <c r="AA67" i="1"/>
  <c r="AV69" i="1"/>
  <c r="AA69" i="1"/>
  <c r="AV71" i="1"/>
  <c r="AA71" i="1"/>
  <c r="AB71" i="1" s="1"/>
  <c r="AV73" i="1"/>
  <c r="AA73" i="1"/>
  <c r="AB73" i="1" s="1"/>
  <c r="AV75" i="1"/>
  <c r="AA75" i="1"/>
  <c r="AB75" i="1" s="1"/>
  <c r="AV77" i="1"/>
  <c r="AA77" i="1" s="1"/>
  <c r="AV79" i="1"/>
  <c r="AA79" i="1" s="1"/>
  <c r="AV81" i="1"/>
  <c r="AA81" i="1"/>
  <c r="AB81" i="1" s="1"/>
  <c r="AV83" i="1"/>
  <c r="AA83" i="1" s="1"/>
  <c r="AB83" i="1" s="1"/>
  <c r="AV85" i="1"/>
  <c r="AA85" i="1" s="1"/>
  <c r="AB85" i="1" s="1"/>
  <c r="AV88" i="1"/>
  <c r="AA88" i="1" s="1"/>
  <c r="AU7" i="1"/>
  <c r="W7" i="1" s="1"/>
  <c r="X7" i="1" s="1"/>
  <c r="Y7" i="1" s="1"/>
  <c r="AU9" i="1"/>
  <c r="W9" i="1" s="1"/>
  <c r="AU11" i="1"/>
  <c r="W11" i="1" s="1"/>
  <c r="AU13" i="1"/>
  <c r="W13" i="1" s="1"/>
  <c r="AU15" i="1"/>
  <c r="W15" i="1" s="1"/>
  <c r="BC15" i="1" s="1"/>
  <c r="AU17" i="1"/>
  <c r="W17" i="1"/>
  <c r="AU19" i="1"/>
  <c r="W19" i="1"/>
  <c r="BC19" i="1" s="1"/>
  <c r="AU21" i="1"/>
  <c r="W21" i="1"/>
  <c r="AU23" i="1"/>
  <c r="W23" i="1"/>
  <c r="X23" i="1" s="1"/>
  <c r="AU25" i="1"/>
  <c r="W25" i="1" s="1"/>
  <c r="AU27" i="1"/>
  <c r="W27" i="1" s="1"/>
  <c r="X27" i="1" s="1"/>
  <c r="AU29" i="1"/>
  <c r="W29" i="1" s="1"/>
  <c r="AU31" i="1"/>
  <c r="W31" i="1" s="1"/>
  <c r="AU33" i="1"/>
  <c r="W33" i="1" s="1"/>
  <c r="AU35" i="1"/>
  <c r="W35" i="1" s="1"/>
  <c r="AU37" i="1"/>
  <c r="W37" i="1" s="1"/>
  <c r="AU39" i="1"/>
  <c r="W39" i="1" s="1"/>
  <c r="AU41" i="1"/>
  <c r="W41" i="1" s="1"/>
  <c r="X41" i="1" s="1"/>
  <c r="AU43" i="1"/>
  <c r="W43" i="1" s="1"/>
  <c r="X43" i="1" s="1"/>
  <c r="AU45" i="1"/>
  <c r="W45" i="1"/>
  <c r="X45" i="1"/>
  <c r="AU47" i="1"/>
  <c r="W47" i="1"/>
  <c r="X47" i="1" s="1"/>
  <c r="AU49" i="1"/>
  <c r="W49" i="1"/>
  <c r="X49" i="1" s="1"/>
  <c r="AU51" i="1"/>
  <c r="W51" i="1"/>
  <c r="BC51" i="1" s="1"/>
  <c r="AU53" i="1"/>
  <c r="W53" i="1"/>
  <c r="X53" i="1" s="1"/>
  <c r="AU55" i="1"/>
  <c r="W55" i="1"/>
  <c r="X55" i="1" s="1"/>
  <c r="AU57" i="1"/>
  <c r="W57" i="1"/>
  <c r="AU59" i="1"/>
  <c r="W59" i="1"/>
  <c r="X59" i="1" s="1"/>
  <c r="AU61" i="1"/>
  <c r="W61" i="1"/>
  <c r="X61" i="1" s="1"/>
  <c r="AU63" i="1"/>
  <c r="W63" i="1"/>
  <c r="X63" i="1" s="1"/>
  <c r="AU65" i="1"/>
  <c r="W65" i="1"/>
  <c r="X65" i="1" s="1"/>
  <c r="AU67" i="1"/>
  <c r="W67" i="1"/>
  <c r="X67" i="1" s="1"/>
  <c r="AU69" i="1"/>
  <c r="W69" i="1"/>
  <c r="BC69" i="1" s="1"/>
  <c r="AU71" i="1"/>
  <c r="W71" i="1" s="1"/>
  <c r="BC71" i="1" s="1"/>
  <c r="X71" i="1"/>
  <c r="AU73" i="1"/>
  <c r="W73" i="1"/>
  <c r="X73" i="1"/>
  <c r="AU75" i="1"/>
  <c r="W75" i="1"/>
  <c r="X75" i="1" s="1"/>
  <c r="AU77" i="1"/>
  <c r="W77" i="1"/>
  <c r="X77" i="1" s="1"/>
  <c r="AU79" i="1"/>
  <c r="W79" i="1"/>
  <c r="BC79" i="1" s="1"/>
  <c r="AU81" i="1"/>
  <c r="W81" i="1" s="1"/>
  <c r="X81" i="1" s="1"/>
  <c r="AU83" i="1"/>
  <c r="W83" i="1"/>
  <c r="X83" i="1"/>
  <c r="AU85" i="1"/>
  <c r="W85" i="1"/>
  <c r="BC85" i="1" s="1"/>
  <c r="AU88" i="1"/>
  <c r="W88" i="1"/>
  <c r="X88" i="1" s="1"/>
  <c r="AT7" i="1"/>
  <c r="S7" i="1"/>
  <c r="T7" i="1" s="1"/>
  <c r="U7" i="1" s="1"/>
  <c r="AT9" i="1"/>
  <c r="S9" i="1" s="1"/>
  <c r="AT11" i="1"/>
  <c r="S11" i="1" s="1"/>
  <c r="T11" i="1" s="1"/>
  <c r="AT13" i="1"/>
  <c r="S13" i="1" s="1"/>
  <c r="AT15" i="1"/>
  <c r="S15" i="1" s="1"/>
  <c r="AT17" i="1"/>
  <c r="S17" i="1" s="1"/>
  <c r="AT19" i="1"/>
  <c r="S19" i="1"/>
  <c r="T19" i="1" s="1"/>
  <c r="AT21" i="1"/>
  <c r="S21" i="1"/>
  <c r="T21" i="1" s="1"/>
  <c r="AT23" i="1"/>
  <c r="S23" i="1"/>
  <c r="T23" i="1"/>
  <c r="AT25" i="1"/>
  <c r="S25" i="1"/>
  <c r="T25" i="1" s="1"/>
  <c r="AT27" i="1"/>
  <c r="S27" i="1"/>
  <c r="AT29" i="1"/>
  <c r="S29" i="1"/>
  <c r="BB29" i="1" s="1"/>
  <c r="AT31" i="1"/>
  <c r="S31" i="1" s="1"/>
  <c r="T31" i="1" s="1"/>
  <c r="AT33" i="1"/>
  <c r="S33" i="1" s="1"/>
  <c r="T33" i="1" s="1"/>
  <c r="AT35" i="1"/>
  <c r="S35" i="1" s="1"/>
  <c r="AT37" i="1"/>
  <c r="S37" i="1" s="1"/>
  <c r="T37" i="1" s="1"/>
  <c r="AT39" i="1"/>
  <c r="S39" i="1"/>
  <c r="T39" i="1"/>
  <c r="AT41" i="1"/>
  <c r="S41" i="1"/>
  <c r="T41" i="1" s="1"/>
  <c r="AT43" i="1"/>
  <c r="S43" i="1"/>
  <c r="AT45" i="1"/>
  <c r="S45" i="1"/>
  <c r="BB45" i="1" s="1"/>
  <c r="AT47" i="1"/>
  <c r="S47" i="1" s="1"/>
  <c r="AT49" i="1"/>
  <c r="S49" i="1"/>
  <c r="T49" i="1" s="1"/>
  <c r="AT51" i="1"/>
  <c r="S51" i="1"/>
  <c r="T51" i="1" s="1"/>
  <c r="AT53" i="1"/>
  <c r="S53" i="1" s="1"/>
  <c r="AT55" i="1"/>
  <c r="S55" i="1"/>
  <c r="AT57" i="1"/>
  <c r="S57" i="1"/>
  <c r="BB57" i="1" s="1"/>
  <c r="AT59" i="1"/>
  <c r="S59" i="1" s="1"/>
  <c r="AT61" i="1"/>
  <c r="S61" i="1" s="1"/>
  <c r="T61" i="1" s="1"/>
  <c r="AT63" i="1"/>
  <c r="S63" i="1" s="1"/>
  <c r="AT65" i="1"/>
  <c r="S65" i="1" s="1"/>
  <c r="T65" i="1" s="1"/>
  <c r="AT67" i="1"/>
  <c r="S67" i="1" s="1"/>
  <c r="T67" i="1" s="1"/>
  <c r="AT69" i="1"/>
  <c r="S69" i="1" s="1"/>
  <c r="T69" i="1" s="1"/>
  <c r="AT71" i="1"/>
  <c r="S71" i="1" s="1"/>
  <c r="BB71" i="1" s="1"/>
  <c r="AT73" i="1"/>
  <c r="S73" i="1"/>
  <c r="T73" i="1"/>
  <c r="AT75" i="1"/>
  <c r="S75" i="1"/>
  <c r="T75" i="1" s="1"/>
  <c r="AT77" i="1"/>
  <c r="S77" i="1"/>
  <c r="AT79" i="1"/>
  <c r="S79" i="1" s="1"/>
  <c r="AT81" i="1"/>
  <c r="S81" i="1" s="1"/>
  <c r="T81" i="1" s="1"/>
  <c r="AT83" i="1"/>
  <c r="S83" i="1" s="1"/>
  <c r="T83" i="1" s="1"/>
  <c r="AT85" i="1"/>
  <c r="S85" i="1" s="1"/>
  <c r="AT88" i="1"/>
  <c r="S88" i="1" s="1"/>
  <c r="AS7" i="1"/>
  <c r="O7" i="1" s="1"/>
  <c r="AS9" i="1"/>
  <c r="O9" i="1" s="1"/>
  <c r="AS11" i="1"/>
  <c r="O11" i="1" s="1"/>
  <c r="AS13" i="1"/>
  <c r="O13" i="1"/>
  <c r="AS15" i="1"/>
  <c r="O15" i="1"/>
  <c r="P15" i="1" s="1"/>
  <c r="AS17" i="1"/>
  <c r="O17" i="1"/>
  <c r="P17" i="1" s="1"/>
  <c r="AS19" i="1"/>
  <c r="O19" i="1"/>
  <c r="BA19" i="1" s="1"/>
  <c r="AS21" i="1"/>
  <c r="O21" i="1"/>
  <c r="AS23" i="1"/>
  <c r="O23" i="1" s="1"/>
  <c r="P23" i="1" s="1"/>
  <c r="AS25" i="1"/>
  <c r="O25" i="1" s="1"/>
  <c r="P25" i="1"/>
  <c r="AS27" i="1"/>
  <c r="O27" i="1"/>
  <c r="P27" i="1"/>
  <c r="AS29" i="1"/>
  <c r="O29" i="1"/>
  <c r="P29" i="1" s="1"/>
  <c r="AS31" i="1"/>
  <c r="O31" i="1"/>
  <c r="AS33" i="1"/>
  <c r="O33" i="1"/>
  <c r="P33" i="1" s="1"/>
  <c r="AS35" i="1"/>
  <c r="O35" i="1" s="1"/>
  <c r="AS37" i="1"/>
  <c r="O37" i="1" s="1"/>
  <c r="AS39" i="1"/>
  <c r="O39" i="1"/>
  <c r="P39" i="1" s="1"/>
  <c r="AS41" i="1"/>
  <c r="O41" i="1" s="1"/>
  <c r="AS43" i="1"/>
  <c r="O43" i="1" s="1"/>
  <c r="BA43" i="1" s="1"/>
  <c r="AS45" i="1"/>
  <c r="O45" i="1" s="1"/>
  <c r="AS47" i="1"/>
  <c r="O47" i="1" s="1"/>
  <c r="P47" i="1"/>
  <c r="AS49" i="1"/>
  <c r="O49" i="1"/>
  <c r="P49" i="1"/>
  <c r="AS51" i="1"/>
  <c r="O51" i="1"/>
  <c r="BA51" i="1" s="1"/>
  <c r="AS53" i="1"/>
  <c r="O53" i="1"/>
  <c r="AS55" i="1"/>
  <c r="O55" i="1"/>
  <c r="P55" i="1"/>
  <c r="AS57" i="1"/>
  <c r="O57" i="1"/>
  <c r="P57" i="1" s="1"/>
  <c r="AS59" i="1"/>
  <c r="O59" i="1" s="1"/>
  <c r="P59" i="1" s="1"/>
  <c r="AS61" i="1"/>
  <c r="O61" i="1" s="1"/>
  <c r="P61" i="1" s="1"/>
  <c r="AS63" i="1"/>
  <c r="O63" i="1" s="1"/>
  <c r="AS65" i="1"/>
  <c r="O65" i="1" s="1"/>
  <c r="P65" i="1" s="1"/>
  <c r="AS67" i="1"/>
  <c r="O67" i="1" s="1"/>
  <c r="P67" i="1" s="1"/>
  <c r="AS69" i="1"/>
  <c r="O69" i="1" s="1"/>
  <c r="AS71" i="1"/>
  <c r="O71" i="1" s="1"/>
  <c r="P71" i="1" s="1"/>
  <c r="AS73" i="1"/>
  <c r="O73" i="1" s="1"/>
  <c r="P73" i="1" s="1"/>
  <c r="AS75" i="1"/>
  <c r="O75" i="1" s="1"/>
  <c r="BA75" i="1" s="1"/>
  <c r="AS77" i="1"/>
  <c r="O77" i="1"/>
  <c r="P77" i="1"/>
  <c r="AS79" i="1"/>
  <c r="O79" i="1"/>
  <c r="BA79" i="1" s="1"/>
  <c r="AS81" i="1"/>
  <c r="O81" i="1"/>
  <c r="AS83" i="1"/>
  <c r="O83" i="1"/>
  <c r="BA83" i="1" s="1"/>
  <c r="AS85" i="1"/>
  <c r="O85" i="1" s="1"/>
  <c r="P85" i="1" s="1"/>
  <c r="AS88" i="1"/>
  <c r="O88" i="1" s="1"/>
  <c r="AR7" i="1"/>
  <c r="K7" i="1" s="1"/>
  <c r="L7" i="1" s="1"/>
  <c r="M7" i="1" s="1"/>
  <c r="AR9" i="1"/>
  <c r="K9" i="1" s="1"/>
  <c r="AZ9" i="1" s="1"/>
  <c r="L9" i="1"/>
  <c r="AR11" i="1"/>
  <c r="K11" i="1"/>
  <c r="L11" i="1"/>
  <c r="AR13" i="1"/>
  <c r="K13" i="1"/>
  <c r="AZ13" i="1" s="1"/>
  <c r="AR15" i="1"/>
  <c r="K15" i="1"/>
  <c r="L15" i="1" s="1"/>
  <c r="AR17" i="1"/>
  <c r="K17" i="1"/>
  <c r="AR19" i="1"/>
  <c r="K19" i="1" s="1"/>
  <c r="AR21" i="1"/>
  <c r="K21" i="1" s="1"/>
  <c r="L21" i="1"/>
  <c r="AR23" i="1"/>
  <c r="K23" i="1"/>
  <c r="L23" i="1"/>
  <c r="AR25" i="1"/>
  <c r="K25" i="1"/>
  <c r="AR27" i="1"/>
  <c r="K27" i="1" s="1"/>
  <c r="AZ27" i="1" s="1"/>
  <c r="AR29" i="1"/>
  <c r="K29" i="1"/>
  <c r="L29" i="1"/>
  <c r="AR31" i="1"/>
  <c r="K31" i="1"/>
  <c r="L31" i="1" s="1"/>
  <c r="AR33" i="1"/>
  <c r="K33" i="1"/>
  <c r="AR35" i="1"/>
  <c r="K35" i="1" s="1"/>
  <c r="AR37" i="1"/>
  <c r="K37" i="1" s="1"/>
  <c r="AZ37" i="1" s="1"/>
  <c r="L37" i="1"/>
  <c r="AR39" i="1"/>
  <c r="K39" i="1"/>
  <c r="L39" i="1"/>
  <c r="AR41" i="1"/>
  <c r="K41" i="1"/>
  <c r="AZ41" i="1" s="1"/>
  <c r="AR43" i="1"/>
  <c r="K43" i="1"/>
  <c r="AR45" i="1"/>
  <c r="K45" i="1"/>
  <c r="L45" i="1" s="1"/>
  <c r="AR47" i="1"/>
  <c r="K47" i="1" s="1"/>
  <c r="AR49" i="1"/>
  <c r="K49" i="1" s="1"/>
  <c r="AR51" i="1"/>
  <c r="K51" i="1" s="1"/>
  <c r="AR53" i="1"/>
  <c r="K53" i="1" s="1"/>
  <c r="AZ53" i="1" s="1"/>
  <c r="AR55" i="1"/>
  <c r="K55" i="1"/>
  <c r="L55" i="1"/>
  <c r="AR57" i="1"/>
  <c r="K57" i="1"/>
  <c r="L57" i="1" s="1"/>
  <c r="AR59" i="1"/>
  <c r="K59" i="1"/>
  <c r="L59" i="1" s="1"/>
  <c r="AR61" i="1"/>
  <c r="K61" i="1"/>
  <c r="AZ61" i="1" s="1"/>
  <c r="AR63" i="1"/>
  <c r="K63" i="1" s="1"/>
  <c r="AZ63" i="1" s="1"/>
  <c r="AR65" i="1"/>
  <c r="K65" i="1"/>
  <c r="L65" i="1"/>
  <c r="AR67" i="1"/>
  <c r="K67" i="1"/>
  <c r="AZ67" i="1" s="1"/>
  <c r="AR69" i="1"/>
  <c r="K69" i="1"/>
  <c r="AZ69" i="1" s="1"/>
  <c r="AR71" i="1"/>
  <c r="K71" i="1"/>
  <c r="L71" i="1"/>
  <c r="AR73" i="1"/>
  <c r="K73" i="1"/>
  <c r="L73" i="1" s="1"/>
  <c r="AR75" i="1"/>
  <c r="K75" i="1"/>
  <c r="AR77" i="1"/>
  <c r="K77" i="1" s="1"/>
  <c r="L77" i="1" s="1"/>
  <c r="AR79" i="1"/>
  <c r="K79" i="1" s="1"/>
  <c r="L79" i="1" s="1"/>
  <c r="AR81" i="1"/>
  <c r="K81" i="1"/>
  <c r="AR83" i="1"/>
  <c r="K83" i="1" s="1"/>
  <c r="L83" i="1" s="1"/>
  <c r="AR85" i="1"/>
  <c r="K85" i="1" s="1"/>
  <c r="L85" i="1"/>
  <c r="AR88" i="1"/>
  <c r="K88" i="1"/>
  <c r="L88" i="1"/>
  <c r="AQ7" i="1"/>
  <c r="G7" i="1"/>
  <c r="AQ9" i="1"/>
  <c r="G9" i="1" s="1"/>
  <c r="H9" i="1" s="1"/>
  <c r="AQ11" i="1"/>
  <c r="G11" i="1" s="1"/>
  <c r="AQ13" i="1"/>
  <c r="G13" i="1" s="1"/>
  <c r="AY13" i="1" s="1"/>
  <c r="AQ15" i="1"/>
  <c r="G15" i="1" s="1"/>
  <c r="AQ17" i="1"/>
  <c r="G17" i="1" s="1"/>
  <c r="H17" i="1" s="1"/>
  <c r="AQ19" i="1"/>
  <c r="G19" i="1"/>
  <c r="H19" i="1" s="1"/>
  <c r="AQ21" i="1"/>
  <c r="G21" i="1" s="1"/>
  <c r="AQ23" i="1"/>
  <c r="G23" i="1" s="1"/>
  <c r="AQ25" i="1"/>
  <c r="G25" i="1"/>
  <c r="H25" i="1" s="1"/>
  <c r="AQ27" i="1"/>
  <c r="G27" i="1" s="1"/>
  <c r="H27" i="1" s="1"/>
  <c r="AQ29" i="1"/>
  <c r="G29" i="1" s="1"/>
  <c r="H29" i="1" s="1"/>
  <c r="AQ31" i="1"/>
  <c r="G31" i="1" s="1"/>
  <c r="AY31" i="1" s="1"/>
  <c r="AQ33" i="1"/>
  <c r="G33" i="1"/>
  <c r="H33" i="1"/>
  <c r="AQ35" i="1"/>
  <c r="G35" i="1"/>
  <c r="H35" i="1" s="1"/>
  <c r="AQ37" i="1"/>
  <c r="G37" i="1"/>
  <c r="H37" i="1" s="1"/>
  <c r="AQ39" i="1"/>
  <c r="G39" i="1"/>
  <c r="AY39" i="1" s="1"/>
  <c r="AQ41" i="1"/>
  <c r="G41" i="1" s="1"/>
  <c r="AY41" i="1" s="1"/>
  <c r="H41" i="1"/>
  <c r="AQ43" i="1"/>
  <c r="G43" i="1"/>
  <c r="H43" i="1"/>
  <c r="AQ45" i="1"/>
  <c r="G45" i="1"/>
  <c r="H45" i="1"/>
  <c r="AQ47" i="1"/>
  <c r="G47" i="1"/>
  <c r="H47" i="1" s="1"/>
  <c r="AQ49" i="1"/>
  <c r="G49" i="1"/>
  <c r="AY49" i="1" s="1"/>
  <c r="AQ51" i="1"/>
  <c r="G51" i="1"/>
  <c r="H51" i="1" s="1"/>
  <c r="AQ53" i="1"/>
  <c r="G53" i="1" s="1"/>
  <c r="AY53" i="1" s="1"/>
  <c r="AQ55" i="1"/>
  <c r="G55" i="1"/>
  <c r="AY55" i="1" s="1"/>
  <c r="AQ57" i="1"/>
  <c r="G57" i="1" s="1"/>
  <c r="H57" i="1" s="1"/>
  <c r="AQ59" i="1"/>
  <c r="G59" i="1"/>
  <c r="AQ61" i="1"/>
  <c r="G61" i="1" s="1"/>
  <c r="AQ63" i="1"/>
  <c r="G63" i="1" s="1"/>
  <c r="AY63" i="1" s="1"/>
  <c r="H63" i="1"/>
  <c r="AQ65" i="1"/>
  <c r="G65" i="1" s="1"/>
  <c r="AQ67" i="1"/>
  <c r="G67" i="1"/>
  <c r="H67" i="1"/>
  <c r="AQ69" i="1"/>
  <c r="G69" i="1"/>
  <c r="H69" i="1" s="1"/>
  <c r="AQ71" i="1"/>
  <c r="G71" i="1"/>
  <c r="AQ73" i="1"/>
  <c r="G73" i="1"/>
  <c r="H73" i="1"/>
  <c r="AQ75" i="1"/>
  <c r="G75" i="1"/>
  <c r="AQ77" i="1"/>
  <c r="G77" i="1"/>
  <c r="H77" i="1"/>
  <c r="AQ79" i="1"/>
  <c r="G79" i="1"/>
  <c r="H79" i="1"/>
  <c r="AQ81" i="1"/>
  <c r="G81" i="1"/>
  <c r="AQ83" i="1"/>
  <c r="G83" i="1" s="1"/>
  <c r="H83" i="1" s="1"/>
  <c r="AQ85" i="1"/>
  <c r="G85" i="1"/>
  <c r="H85" i="1"/>
  <c r="AQ88" i="1"/>
  <c r="G88" i="1"/>
  <c r="H88" i="1" s="1"/>
  <c r="AQ4" i="1"/>
  <c r="AR4" i="1" s="1"/>
  <c r="K4" i="15"/>
  <c r="A1" i="15"/>
  <c r="BE88" i="1"/>
  <c r="AZ88" i="1"/>
  <c r="BE9" i="1"/>
  <c r="BE11" i="1"/>
  <c r="AZ11" i="1"/>
  <c r="BB11" i="1"/>
  <c r="BE13" i="1"/>
  <c r="BE15" i="1"/>
  <c r="BE17" i="1"/>
  <c r="BA17" i="1"/>
  <c r="BE19" i="1"/>
  <c r="BB19" i="1"/>
  <c r="BE21" i="1"/>
  <c r="AZ21" i="1"/>
  <c r="BE23" i="1"/>
  <c r="AZ23" i="1"/>
  <c r="BB23" i="1"/>
  <c r="BC23" i="1"/>
  <c r="BE25" i="1"/>
  <c r="BA25" i="1"/>
  <c r="BE27" i="1"/>
  <c r="AY27" i="1"/>
  <c r="BA27" i="1"/>
  <c r="BC27" i="1"/>
  <c r="BD27" i="1"/>
  <c r="BE29" i="1"/>
  <c r="AZ29" i="1"/>
  <c r="BD29" i="1"/>
  <c r="BE31" i="1"/>
  <c r="AZ31" i="1"/>
  <c r="BB31" i="1"/>
  <c r="BD31" i="1"/>
  <c r="BE33" i="1"/>
  <c r="AY33" i="1"/>
  <c r="BA33" i="1"/>
  <c r="BB33" i="1"/>
  <c r="BD33" i="1"/>
  <c r="BE35" i="1"/>
  <c r="BE37" i="1"/>
  <c r="BB37" i="1"/>
  <c r="BD37" i="1"/>
  <c r="BE39" i="1"/>
  <c r="AZ39" i="1"/>
  <c r="BA39" i="1"/>
  <c r="BB39" i="1"/>
  <c r="BD39" i="1"/>
  <c r="BE41" i="1"/>
  <c r="BB41" i="1"/>
  <c r="BC41" i="1"/>
  <c r="BD41" i="1"/>
  <c r="BE43" i="1"/>
  <c r="AY43" i="1"/>
  <c r="BC43" i="1"/>
  <c r="BE45" i="1"/>
  <c r="AY45" i="1"/>
  <c r="AZ45" i="1"/>
  <c r="BC45" i="1"/>
  <c r="BE47" i="1"/>
  <c r="BA47" i="1"/>
  <c r="BC47" i="1"/>
  <c r="BE49" i="1"/>
  <c r="BC49" i="1"/>
  <c r="BE51" i="1"/>
  <c r="AY51" i="1"/>
  <c r="BE53" i="1"/>
  <c r="BC53" i="1"/>
  <c r="BE55" i="1"/>
  <c r="AZ55" i="1"/>
  <c r="BA55" i="1"/>
  <c r="BC55" i="1"/>
  <c r="BD55" i="1"/>
  <c r="BE57" i="1"/>
  <c r="AZ57" i="1"/>
  <c r="BD57" i="1"/>
  <c r="BE59" i="1"/>
  <c r="BA59" i="1"/>
  <c r="BC59" i="1"/>
  <c r="BD59" i="1"/>
  <c r="BE61" i="1"/>
  <c r="BA61" i="1"/>
  <c r="BC61" i="1"/>
  <c r="BE63" i="1"/>
  <c r="BD63" i="1"/>
  <c r="BE65" i="1"/>
  <c r="AZ65" i="1"/>
  <c r="BA65" i="1"/>
  <c r="BB65" i="1"/>
  <c r="BC65" i="1"/>
  <c r="BD65" i="1"/>
  <c r="BE67" i="1"/>
  <c r="BA67" i="1"/>
  <c r="BB67" i="1"/>
  <c r="BC67" i="1"/>
  <c r="BE69" i="1"/>
  <c r="AY69" i="1"/>
  <c r="BB69" i="1"/>
  <c r="BE71" i="1"/>
  <c r="AZ71" i="1"/>
  <c r="BA71" i="1"/>
  <c r="BD71" i="1"/>
  <c r="BE73" i="1"/>
  <c r="AZ73" i="1"/>
  <c r="BB73" i="1"/>
  <c r="BC73" i="1"/>
  <c r="BD73" i="1"/>
  <c r="BE75" i="1"/>
  <c r="BB75" i="1"/>
  <c r="BC75" i="1"/>
  <c r="BD75" i="1"/>
  <c r="BE77" i="1"/>
  <c r="AY77" i="1"/>
  <c r="BA77" i="1"/>
  <c r="BE79" i="1"/>
  <c r="AY79" i="1"/>
  <c r="AZ79" i="1"/>
  <c r="BE81" i="1"/>
  <c r="BB81" i="1"/>
  <c r="BC81" i="1"/>
  <c r="BD81" i="1"/>
  <c r="BE83" i="1"/>
  <c r="AZ83" i="1"/>
  <c r="BB83" i="1"/>
  <c r="BC83" i="1"/>
  <c r="BD83" i="1"/>
  <c r="BE85" i="1"/>
  <c r="AY85" i="1"/>
  <c r="AZ85" i="1"/>
  <c r="BD85" i="1"/>
  <c r="BE7" i="1"/>
  <c r="AZ7" i="1"/>
  <c r="BB7" i="1"/>
  <c r="BC7" i="1"/>
  <c r="BD7" i="1"/>
  <c r="L3" i="15"/>
  <c r="J6" i="1" s="1"/>
  <c r="T3" i="15"/>
  <c r="R6" i="1" s="1"/>
  <c r="X3" i="15"/>
  <c r="V6" i="1" s="1"/>
  <c r="L8" i="15"/>
  <c r="J8" i="1" s="1"/>
  <c r="T8" i="15"/>
  <c r="R8" i="1" s="1"/>
  <c r="X8" i="15"/>
  <c r="V8" i="1" s="1"/>
  <c r="AB8" i="15"/>
  <c r="Z8" i="1" s="1"/>
  <c r="L13" i="15"/>
  <c r="J10" i="1" s="1"/>
  <c r="T13" i="15"/>
  <c r="R10" i="1" s="1"/>
  <c r="X13" i="15"/>
  <c r="V10" i="1" s="1"/>
  <c r="AB13" i="15"/>
  <c r="Z10" i="1" s="1"/>
  <c r="L18" i="15"/>
  <c r="J12" i="1" s="1"/>
  <c r="P18" i="15"/>
  <c r="N12" i="1" s="1"/>
  <c r="T18" i="15"/>
  <c r="R12" i="1" s="1"/>
  <c r="AB18" i="15"/>
  <c r="Z12" i="1" s="1"/>
  <c r="J14" i="1"/>
  <c r="N14" i="1"/>
  <c r="R14" i="1"/>
  <c r="V14" i="1"/>
  <c r="Z14" i="1"/>
  <c r="J16" i="1"/>
  <c r="N16" i="1"/>
  <c r="R16" i="1"/>
  <c r="V16" i="1"/>
  <c r="Z16" i="1"/>
  <c r="J18" i="1"/>
  <c r="N18" i="1"/>
  <c r="R18" i="1"/>
  <c r="V18" i="1"/>
  <c r="Z18" i="1"/>
  <c r="J20" i="1"/>
  <c r="N20" i="1"/>
  <c r="R20" i="1"/>
  <c r="V20" i="1"/>
  <c r="Z20" i="1"/>
  <c r="J22" i="1"/>
  <c r="N22" i="1"/>
  <c r="R22" i="1"/>
  <c r="V22" i="1"/>
  <c r="Z22" i="1"/>
  <c r="J24" i="1"/>
  <c r="N24" i="1"/>
  <c r="R24" i="1"/>
  <c r="V24" i="1"/>
  <c r="Z24" i="1"/>
  <c r="J26" i="1"/>
  <c r="N26" i="1"/>
  <c r="R26" i="1"/>
  <c r="V26" i="1"/>
  <c r="Z26" i="1"/>
  <c r="J28" i="1"/>
  <c r="N28" i="1"/>
  <c r="R28" i="1"/>
  <c r="V28" i="1"/>
  <c r="Z28" i="1"/>
  <c r="J30" i="1"/>
  <c r="N30" i="1"/>
  <c r="R30" i="1"/>
  <c r="V30" i="1"/>
  <c r="Z30" i="1"/>
  <c r="J32" i="1"/>
  <c r="N32" i="1"/>
  <c r="R32" i="1"/>
  <c r="V32" i="1"/>
  <c r="Z32" i="1"/>
  <c r="J34" i="1"/>
  <c r="N34" i="1"/>
  <c r="R34" i="1"/>
  <c r="V34" i="1"/>
  <c r="Z34" i="1"/>
  <c r="J36" i="1"/>
  <c r="N36" i="1"/>
  <c r="R36" i="1"/>
  <c r="V36" i="1"/>
  <c r="Z36" i="1"/>
  <c r="J38" i="1"/>
  <c r="N38" i="1"/>
  <c r="R38" i="1"/>
  <c r="V38" i="1"/>
  <c r="Z38" i="1"/>
  <c r="J40" i="1"/>
  <c r="N40" i="1"/>
  <c r="R40" i="1"/>
  <c r="V40" i="1"/>
  <c r="Z40" i="1"/>
  <c r="J42" i="1"/>
  <c r="N42" i="1"/>
  <c r="R42" i="1"/>
  <c r="V42" i="1"/>
  <c r="Z42" i="1"/>
  <c r="J44" i="1"/>
  <c r="N44" i="1"/>
  <c r="R44" i="1"/>
  <c r="V44" i="1"/>
  <c r="Z44" i="1"/>
  <c r="J46" i="1"/>
  <c r="N46" i="1"/>
  <c r="R46" i="1"/>
  <c r="V46" i="1"/>
  <c r="Z46" i="1"/>
  <c r="J48" i="1"/>
  <c r="N48" i="1"/>
  <c r="R48" i="1"/>
  <c r="V48" i="1"/>
  <c r="Z48" i="1"/>
  <c r="J50" i="1"/>
  <c r="N50" i="1"/>
  <c r="R50" i="1"/>
  <c r="V50" i="1"/>
  <c r="Z50" i="1"/>
  <c r="J52" i="1"/>
  <c r="N52" i="1"/>
  <c r="R52" i="1"/>
  <c r="V52" i="1"/>
  <c r="Z52" i="1"/>
  <c r="J54" i="1"/>
  <c r="N54" i="1"/>
  <c r="R54" i="1"/>
  <c r="V54" i="1"/>
  <c r="Z54" i="1"/>
  <c r="J56" i="1"/>
  <c r="N56" i="1"/>
  <c r="R56" i="1"/>
  <c r="V56" i="1"/>
  <c r="Z56" i="1"/>
  <c r="J58" i="1"/>
  <c r="N58" i="1"/>
  <c r="R58" i="1"/>
  <c r="V58" i="1"/>
  <c r="Z58" i="1"/>
  <c r="J60" i="1"/>
  <c r="N60" i="1"/>
  <c r="R60" i="1"/>
  <c r="V60" i="1"/>
  <c r="Z60" i="1"/>
  <c r="J62" i="1"/>
  <c r="N62" i="1"/>
  <c r="R62" i="1"/>
  <c r="V62" i="1"/>
  <c r="Z62" i="1"/>
  <c r="J64" i="1"/>
  <c r="N64" i="1"/>
  <c r="R64" i="1"/>
  <c r="V64" i="1"/>
  <c r="Z64" i="1"/>
  <c r="J66" i="1"/>
  <c r="N66" i="1"/>
  <c r="R66" i="1"/>
  <c r="V66" i="1"/>
  <c r="Z66" i="1"/>
  <c r="J68" i="1"/>
  <c r="N68" i="1"/>
  <c r="R68" i="1"/>
  <c r="V68" i="1"/>
  <c r="Z68" i="1"/>
  <c r="J70" i="1"/>
  <c r="N70" i="1"/>
  <c r="R70" i="1"/>
  <c r="V70" i="1"/>
  <c r="Z70" i="1"/>
  <c r="J72" i="1"/>
  <c r="N72" i="1"/>
  <c r="R72" i="1"/>
  <c r="V72" i="1"/>
  <c r="Z72" i="1"/>
  <c r="J74" i="1"/>
  <c r="N74" i="1"/>
  <c r="R74" i="1"/>
  <c r="V74" i="1"/>
  <c r="Z74" i="1"/>
  <c r="J76" i="1"/>
  <c r="N76" i="1"/>
  <c r="R76" i="1"/>
  <c r="V76" i="1"/>
  <c r="Z76" i="1"/>
  <c r="L55" i="15"/>
  <c r="J78" i="1" s="1"/>
  <c r="P55" i="15"/>
  <c r="N78" i="1" s="1"/>
  <c r="T55" i="15"/>
  <c r="R78" i="1" s="1"/>
  <c r="L60" i="15"/>
  <c r="J80" i="1" s="1"/>
  <c r="P60" i="15"/>
  <c r="N80" i="1" s="1"/>
  <c r="T60" i="15"/>
  <c r="R80" i="1" s="1"/>
  <c r="X60" i="15"/>
  <c r="V80" i="1" s="1"/>
  <c r="AB60" i="15"/>
  <c r="Z80" i="1" s="1"/>
  <c r="L65" i="15"/>
  <c r="J82" i="1" s="1"/>
  <c r="P65" i="15"/>
  <c r="N82" i="1" s="1"/>
  <c r="X65" i="15"/>
  <c r="V82" i="1" s="1"/>
  <c r="AB65" i="15"/>
  <c r="Z82" i="1" s="1"/>
  <c r="L70" i="15"/>
  <c r="J84" i="1" s="1"/>
  <c r="P70" i="15"/>
  <c r="N84" i="1" s="1"/>
  <c r="T70" i="15"/>
  <c r="R84" i="1" s="1"/>
  <c r="AB70" i="15"/>
  <c r="Z84" i="1" s="1"/>
  <c r="L75" i="15"/>
  <c r="J86" i="1" s="1"/>
  <c r="P75" i="15"/>
  <c r="N86" i="1" s="1"/>
  <c r="T75" i="15"/>
  <c r="R86" i="1" s="1"/>
  <c r="AB75" i="15"/>
  <c r="Z86" i="1" s="1"/>
  <c r="H60" i="15"/>
  <c r="F80" i="1" s="1"/>
  <c r="F76" i="1"/>
  <c r="F74" i="1"/>
  <c r="F72" i="1"/>
  <c r="F70" i="1"/>
  <c r="F68" i="1"/>
  <c r="F66" i="1"/>
  <c r="F64" i="1"/>
  <c r="F62" i="1"/>
  <c r="F60" i="1"/>
  <c r="F58" i="1"/>
  <c r="F56" i="1"/>
  <c r="F54" i="1"/>
  <c r="F52" i="1"/>
  <c r="F50" i="1"/>
  <c r="F48" i="1"/>
  <c r="F46" i="1"/>
  <c r="F44" i="1"/>
  <c r="F42" i="1"/>
  <c r="F36" i="1"/>
  <c r="F34" i="1"/>
  <c r="F32" i="1"/>
  <c r="F30" i="1"/>
  <c r="F28" i="1"/>
  <c r="F26" i="1"/>
  <c r="F24" i="1"/>
  <c r="F22" i="1"/>
  <c r="F20" i="1"/>
  <c r="F18" i="1"/>
  <c r="F16" i="1"/>
  <c r="F14" i="1"/>
  <c r="H18" i="15"/>
  <c r="F12" i="1" s="1"/>
  <c r="H8" i="15"/>
  <c r="F8" i="1" s="1"/>
  <c r="AA5" i="15"/>
  <c r="AC5" i="15" s="1"/>
  <c r="AA6" i="15"/>
  <c r="AA7" i="15"/>
  <c r="AA9" i="15"/>
  <c r="AA10" i="15"/>
  <c r="AA11" i="15"/>
  <c r="AA12" i="15"/>
  <c r="AA14" i="15"/>
  <c r="AA15" i="15"/>
  <c r="AC15" i="15"/>
  <c r="AA16" i="15"/>
  <c r="AA17" i="15"/>
  <c r="AA19" i="15"/>
  <c r="AA20" i="15"/>
  <c r="AA21" i="15"/>
  <c r="AA22" i="15"/>
  <c r="AA23" i="15"/>
  <c r="AA56" i="15"/>
  <c r="AA57" i="15"/>
  <c r="AC57" i="15" s="1"/>
  <c r="AA58" i="15"/>
  <c r="AA59" i="15"/>
  <c r="AA61" i="15"/>
  <c r="AA62" i="15"/>
  <c r="AA63" i="15"/>
  <c r="AA64" i="15"/>
  <c r="AA66" i="15"/>
  <c r="AA67" i="15"/>
  <c r="AC67" i="15" s="1"/>
  <c r="AA68" i="15"/>
  <c r="AA69" i="15"/>
  <c r="AA71" i="15"/>
  <c r="AA72" i="15"/>
  <c r="AA73" i="15"/>
  <c r="AA74" i="15"/>
  <c r="AA76" i="15"/>
  <c r="AA77" i="15"/>
  <c r="AC77" i="15" s="1"/>
  <c r="AA78" i="15"/>
  <c r="AA79" i="15"/>
  <c r="AA80" i="15"/>
  <c r="AA81" i="15"/>
  <c r="AA82" i="15"/>
  <c r="AA83" i="15"/>
  <c r="AA4" i="15"/>
  <c r="W66" i="15"/>
  <c r="W5" i="15"/>
  <c r="W6" i="15"/>
  <c r="W7" i="15"/>
  <c r="W9" i="15"/>
  <c r="W10" i="15"/>
  <c r="W11" i="15"/>
  <c r="W12" i="15"/>
  <c r="W14" i="15"/>
  <c r="W15" i="15"/>
  <c r="W16" i="15"/>
  <c r="Y16" i="15" s="1"/>
  <c r="W17" i="15"/>
  <c r="W19" i="15"/>
  <c r="W20" i="15"/>
  <c r="W21" i="15"/>
  <c r="W22" i="15"/>
  <c r="W23" i="15"/>
  <c r="W56" i="15"/>
  <c r="W57" i="15"/>
  <c r="W58" i="15"/>
  <c r="Y58" i="15"/>
  <c r="W59" i="15"/>
  <c r="W61" i="15"/>
  <c r="W62" i="15"/>
  <c r="W63" i="15"/>
  <c r="W64" i="15"/>
  <c r="W67" i="15"/>
  <c r="W68" i="15"/>
  <c r="W69" i="15"/>
  <c r="Y69" i="15"/>
  <c r="W71" i="15"/>
  <c r="W72" i="15"/>
  <c r="W73" i="15"/>
  <c r="W74" i="15"/>
  <c r="W76" i="15"/>
  <c r="W77" i="15"/>
  <c r="W78" i="15"/>
  <c r="W79" i="15"/>
  <c r="Y79" i="15" s="1"/>
  <c r="W80" i="15"/>
  <c r="W81" i="15"/>
  <c r="W82" i="15"/>
  <c r="W83" i="15"/>
  <c r="S5" i="15"/>
  <c r="S6" i="15"/>
  <c r="S7" i="15"/>
  <c r="S9" i="15"/>
  <c r="S10" i="15"/>
  <c r="S11" i="15"/>
  <c r="S12" i="15"/>
  <c r="S14" i="15"/>
  <c r="S15" i="15"/>
  <c r="S16" i="15"/>
  <c r="S17" i="15"/>
  <c r="S19" i="15"/>
  <c r="S20" i="15"/>
  <c r="S21" i="15"/>
  <c r="S22" i="15"/>
  <c r="S23" i="15"/>
  <c r="S56" i="15"/>
  <c r="S57" i="15"/>
  <c r="S58" i="15"/>
  <c r="S59" i="15"/>
  <c r="U59" i="15" s="1"/>
  <c r="S61" i="15"/>
  <c r="S62" i="15"/>
  <c r="S63" i="15"/>
  <c r="S64" i="15"/>
  <c r="S66" i="15"/>
  <c r="S67" i="15"/>
  <c r="S68" i="15"/>
  <c r="S69" i="15"/>
  <c r="S71" i="15"/>
  <c r="S72" i="15"/>
  <c r="U72" i="15" s="1"/>
  <c r="S73" i="15"/>
  <c r="S74" i="15"/>
  <c r="S76" i="15"/>
  <c r="S77" i="15"/>
  <c r="S78" i="15"/>
  <c r="S79" i="15"/>
  <c r="U79" i="15" s="1"/>
  <c r="S80" i="15"/>
  <c r="S81" i="15"/>
  <c r="S82" i="15"/>
  <c r="S83" i="15"/>
  <c r="U5" i="15"/>
  <c r="U16" i="15"/>
  <c r="U66" i="15"/>
  <c r="O5" i="15"/>
  <c r="O6" i="15"/>
  <c r="O7" i="15"/>
  <c r="O9" i="15"/>
  <c r="O10" i="15"/>
  <c r="O11" i="15"/>
  <c r="O12" i="15"/>
  <c r="O14" i="15"/>
  <c r="Q14" i="15" s="1"/>
  <c r="O15" i="15"/>
  <c r="O16" i="15"/>
  <c r="O17" i="15"/>
  <c r="O19" i="15"/>
  <c r="O20" i="15"/>
  <c r="O21" i="15"/>
  <c r="O22" i="15"/>
  <c r="O23" i="15"/>
  <c r="Q23" i="15" s="1"/>
  <c r="O56" i="15"/>
  <c r="Q56" i="15" s="1"/>
  <c r="O57" i="15"/>
  <c r="O58" i="15"/>
  <c r="O59" i="15"/>
  <c r="O61" i="15"/>
  <c r="O62" i="15"/>
  <c r="O63" i="15"/>
  <c r="O64" i="15"/>
  <c r="O66" i="15"/>
  <c r="Q66" i="15" s="1"/>
  <c r="O67" i="15"/>
  <c r="O68" i="15"/>
  <c r="O69" i="15"/>
  <c r="O71" i="15"/>
  <c r="O72" i="15"/>
  <c r="O73" i="15"/>
  <c r="O74" i="15"/>
  <c r="O76" i="15"/>
  <c r="Q76" i="15" s="1"/>
  <c r="O77" i="15"/>
  <c r="O78" i="15"/>
  <c r="O79" i="15"/>
  <c r="O80" i="15"/>
  <c r="O81" i="15"/>
  <c r="O82" i="15"/>
  <c r="O83" i="15"/>
  <c r="K5" i="15"/>
  <c r="M5" i="15" s="1"/>
  <c r="K6" i="15"/>
  <c r="K7" i="15"/>
  <c r="K9" i="15"/>
  <c r="K10" i="15"/>
  <c r="K11" i="15"/>
  <c r="K12" i="15"/>
  <c r="K14" i="15"/>
  <c r="K15" i="15"/>
  <c r="M15" i="15" s="1"/>
  <c r="K16" i="15"/>
  <c r="K17" i="15"/>
  <c r="K19" i="15"/>
  <c r="K20" i="15"/>
  <c r="K21" i="15"/>
  <c r="K22" i="15"/>
  <c r="K23" i="15"/>
  <c r="K56" i="15"/>
  <c r="K57" i="15"/>
  <c r="M57" i="15"/>
  <c r="K58" i="15"/>
  <c r="K59" i="15"/>
  <c r="K61" i="15"/>
  <c r="K62" i="15"/>
  <c r="K63" i="15"/>
  <c r="K64" i="15"/>
  <c r="K66" i="15"/>
  <c r="K67" i="15"/>
  <c r="K68" i="15"/>
  <c r="K69" i="15"/>
  <c r="K71" i="15"/>
  <c r="K72" i="15"/>
  <c r="K73" i="15"/>
  <c r="K74" i="15"/>
  <c r="K76" i="15"/>
  <c r="K77" i="15"/>
  <c r="K78" i="15"/>
  <c r="K79" i="15"/>
  <c r="K80" i="15"/>
  <c r="K81" i="15"/>
  <c r="K82" i="15"/>
  <c r="K83" i="15"/>
  <c r="G76" i="15"/>
  <c r="I76" i="15"/>
  <c r="G77" i="15"/>
  <c r="G78" i="15"/>
  <c r="I78" i="15" s="1"/>
  <c r="G79" i="15"/>
  <c r="G80" i="15"/>
  <c r="I80" i="15" s="1"/>
  <c r="G81" i="15"/>
  <c r="G82" i="15"/>
  <c r="I82" i="15" s="1"/>
  <c r="G83" i="15"/>
  <c r="G5" i="15"/>
  <c r="I5" i="15" s="1"/>
  <c r="G6" i="15"/>
  <c r="G7" i="15"/>
  <c r="I7" i="15" s="1"/>
  <c r="G9" i="15"/>
  <c r="G10" i="15"/>
  <c r="I10" i="15"/>
  <c r="G11" i="15"/>
  <c r="G12" i="15"/>
  <c r="I12" i="15" s="1"/>
  <c r="G14" i="15"/>
  <c r="G15" i="15"/>
  <c r="I15" i="15"/>
  <c r="G16" i="15"/>
  <c r="G17" i="15"/>
  <c r="I17" i="15" s="1"/>
  <c r="G19" i="15"/>
  <c r="G20" i="15"/>
  <c r="I20" i="15"/>
  <c r="G21" i="15"/>
  <c r="G22" i="15"/>
  <c r="G23" i="15"/>
  <c r="G24" i="15"/>
  <c r="I24" i="15" s="1"/>
  <c r="G25" i="15"/>
  <c r="I25" i="15" s="1"/>
  <c r="G26" i="15"/>
  <c r="I26" i="15" s="1"/>
  <c r="G27" i="15"/>
  <c r="I27" i="15" s="1"/>
  <c r="G28" i="15"/>
  <c r="I28" i="15" s="1"/>
  <c r="G29" i="15"/>
  <c r="I29" i="15" s="1"/>
  <c r="G30" i="15"/>
  <c r="G31" i="15"/>
  <c r="I31" i="15" s="1"/>
  <c r="G32" i="15"/>
  <c r="I32" i="15" s="1"/>
  <c r="G33" i="15"/>
  <c r="I33" i="15" s="1"/>
  <c r="G34" i="15"/>
  <c r="I34" i="15" s="1"/>
  <c r="G35" i="15"/>
  <c r="I35" i="15" s="1"/>
  <c r="G36" i="15"/>
  <c r="I36" i="15" s="1"/>
  <c r="G37" i="15"/>
  <c r="I37" i="15" s="1"/>
  <c r="G38" i="15"/>
  <c r="G39" i="15"/>
  <c r="I39" i="15" s="1"/>
  <c r="G40" i="15"/>
  <c r="I40" i="15" s="1"/>
  <c r="G41" i="15"/>
  <c r="I41" i="15" s="1"/>
  <c r="G42" i="15"/>
  <c r="I42" i="15" s="1"/>
  <c r="G43" i="15"/>
  <c r="I43" i="15" s="1"/>
  <c r="G44" i="15"/>
  <c r="I44" i="15" s="1"/>
  <c r="G45" i="15"/>
  <c r="I45" i="15" s="1"/>
  <c r="G46" i="15"/>
  <c r="G47" i="15"/>
  <c r="I47" i="15" s="1"/>
  <c r="G48" i="15"/>
  <c r="I48" i="15" s="1"/>
  <c r="G49" i="15"/>
  <c r="I49" i="15" s="1"/>
  <c r="G50" i="15"/>
  <c r="I50" i="15" s="1"/>
  <c r="G51" i="15"/>
  <c r="I51" i="15" s="1"/>
  <c r="G52" i="15"/>
  <c r="I52" i="15" s="1"/>
  <c r="G53" i="15"/>
  <c r="I53" i="15" s="1"/>
  <c r="G54" i="15"/>
  <c r="G56" i="15"/>
  <c r="G57" i="15"/>
  <c r="I57" i="15" s="1"/>
  <c r="G58" i="15"/>
  <c r="G59" i="15"/>
  <c r="I59" i="15" s="1"/>
  <c r="G61" i="15"/>
  <c r="G62" i="15"/>
  <c r="I62" i="15" s="1"/>
  <c r="G63" i="15"/>
  <c r="G64" i="15"/>
  <c r="I64" i="15" s="1"/>
  <c r="G66" i="15"/>
  <c r="G67" i="15"/>
  <c r="I67" i="15"/>
  <c r="G68" i="15"/>
  <c r="G69" i="15"/>
  <c r="I69" i="15" s="1"/>
  <c r="G71" i="15"/>
  <c r="G72" i="15"/>
  <c r="I72" i="15" s="1"/>
  <c r="G73" i="15"/>
  <c r="G74" i="15"/>
  <c r="I74" i="15" s="1"/>
  <c r="F40" i="1"/>
  <c r="H75" i="15"/>
  <c r="F86" i="1" s="1"/>
  <c r="J7" i="2"/>
  <c r="S4" i="15"/>
  <c r="W4" i="15"/>
  <c r="O4" i="15"/>
  <c r="G4" i="15"/>
  <c r="Z4" i="1"/>
  <c r="Z92" i="1" s="1"/>
  <c r="V4" i="1"/>
  <c r="V92" i="1" s="1"/>
  <c r="R4" i="1"/>
  <c r="R92" i="1" s="1"/>
  <c r="N4" i="1"/>
  <c r="N92" i="1" s="1"/>
  <c r="J4" i="1"/>
  <c r="J92" i="1" s="1"/>
  <c r="F4" i="1"/>
  <c r="F92" i="1" s="1"/>
  <c r="Z1" i="15"/>
  <c r="V1" i="15"/>
  <c r="R1" i="15"/>
  <c r="N1" i="15"/>
  <c r="J1" i="15"/>
  <c r="F1" i="15"/>
  <c r="F38" i="1"/>
  <c r="A2" i="1"/>
  <c r="AB3" i="15"/>
  <c r="Z6" i="1" s="1"/>
  <c r="X75" i="15"/>
  <c r="V86" i="1" s="1"/>
  <c r="X55" i="15"/>
  <c r="V78" i="1" s="1"/>
  <c r="X18" i="15"/>
  <c r="V12" i="1" s="1"/>
  <c r="T65" i="15"/>
  <c r="R82" i="1" s="1"/>
  <c r="P13" i="15"/>
  <c r="N10" i="1" s="1"/>
  <c r="H3" i="15"/>
  <c r="F6" i="1" s="1"/>
  <c r="H65" i="15"/>
  <c r="F82" i="1" s="1"/>
  <c r="AB55" i="15"/>
  <c r="Z78" i="1" s="1"/>
  <c r="H70" i="15"/>
  <c r="F84" i="1" s="1"/>
  <c r="H55" i="15"/>
  <c r="F78" i="1" s="1"/>
  <c r="H13" i="15"/>
  <c r="F10" i="1" s="1"/>
  <c r="H53" i="1"/>
  <c r="AB69" i="1"/>
  <c r="BD69" i="1"/>
  <c r="AK69" i="1" s="1"/>
  <c r="X70" i="15"/>
  <c r="V84" i="1" s="1"/>
  <c r="AB79" i="1"/>
  <c r="BD79" i="1"/>
  <c r="AY88" i="1"/>
  <c r="L25" i="1"/>
  <c r="AZ25" i="1"/>
  <c r="H59" i="1"/>
  <c r="AY59" i="1"/>
  <c r="H7" i="1"/>
  <c r="AY7" i="1"/>
  <c r="X13" i="1"/>
  <c r="BC13" i="1"/>
  <c r="P3" i="15"/>
  <c r="N6" i="1" s="1"/>
  <c r="H81" i="1"/>
  <c r="AY81" i="1"/>
  <c r="H75" i="1"/>
  <c r="AY75" i="1"/>
  <c r="L69" i="1"/>
  <c r="P11" i="1"/>
  <c r="BA11" i="1"/>
  <c r="T85" i="1"/>
  <c r="BB85" i="1"/>
  <c r="AB25" i="1"/>
  <c r="BD25" i="1"/>
  <c r="BB61" i="1"/>
  <c r="BA49" i="1"/>
  <c r="H31" i="1"/>
  <c r="P21" i="1"/>
  <c r="BA21" i="1"/>
  <c r="P63" i="1"/>
  <c r="BA63" i="1"/>
  <c r="P37" i="1"/>
  <c r="BA37" i="1"/>
  <c r="P19" i="1"/>
  <c r="P9" i="1"/>
  <c r="BA9" i="1"/>
  <c r="X35" i="1"/>
  <c r="BC35" i="1"/>
  <c r="BA73" i="1"/>
  <c r="AK73" i="1" s="1"/>
  <c r="BB51" i="1"/>
  <c r="AY35" i="1"/>
  <c r="BB25" i="1"/>
  <c r="P69" i="1"/>
  <c r="BA69" i="1"/>
  <c r="BB47" i="1"/>
  <c r="T47" i="1"/>
  <c r="X51" i="1"/>
  <c r="AB45" i="1"/>
  <c r="BD45" i="1"/>
  <c r="H71" i="1"/>
  <c r="AY71" i="1"/>
  <c r="AK71" i="1" s="1"/>
  <c r="L17" i="1"/>
  <c r="AZ17" i="1"/>
  <c r="P53" i="1"/>
  <c r="BA53" i="1"/>
  <c r="AB35" i="1"/>
  <c r="BD35" i="1"/>
  <c r="BC77" i="1"/>
  <c r="AY73" i="1"/>
  <c r="AY67" i="1"/>
  <c r="BA29" i="1"/>
  <c r="AY9" i="1"/>
  <c r="P43" i="1"/>
  <c r="T63" i="1"/>
  <c r="BB63" i="1"/>
  <c r="X57" i="1"/>
  <c r="BC57" i="1"/>
  <c r="P8" i="15"/>
  <c r="N8" i="1" s="1"/>
  <c r="BD47" i="1"/>
  <c r="BA23" i="1"/>
  <c r="BC88" i="1"/>
  <c r="L81" i="1"/>
  <c r="AZ81" i="1"/>
  <c r="L53" i="1"/>
  <c r="BB79" i="1"/>
  <c r="T79" i="1"/>
  <c r="T53" i="1"/>
  <c r="BB53" i="1"/>
  <c r="BC63" i="1"/>
  <c r="AB61" i="1"/>
  <c r="BD61" i="1"/>
  <c r="AS4" i="1"/>
  <c r="AT4" i="1" s="1"/>
  <c r="AU4" i="1" s="1"/>
  <c r="BA15" i="1"/>
  <c r="BB21" i="1"/>
  <c r="X31" i="1"/>
  <c r="BC31" i="1"/>
  <c r="BC17" i="1"/>
  <c r="X17" i="1"/>
  <c r="H13" i="1"/>
  <c r="BD88" i="1"/>
  <c r="AB88" i="1"/>
  <c r="Y6" i="15" l="1"/>
  <c r="BF63" i="1"/>
  <c r="AJ63" i="1" s="1"/>
  <c r="AK63" i="1"/>
  <c r="AK53" i="1"/>
  <c r="BF73" i="1"/>
  <c r="AF73" i="1" s="1"/>
  <c r="AY61" i="1"/>
  <c r="H61" i="1"/>
  <c r="L49" i="1"/>
  <c r="AZ49" i="1"/>
  <c r="P41" i="1"/>
  <c r="BA41" i="1"/>
  <c r="AK41" i="1" s="1"/>
  <c r="T15" i="1"/>
  <c r="BB15" i="1"/>
  <c r="X39" i="1"/>
  <c r="BC39" i="1"/>
  <c r="BF39" i="1" s="1"/>
  <c r="AJ39" i="1" s="1"/>
  <c r="BF69" i="1"/>
  <c r="AE69" i="1" s="1"/>
  <c r="AY57" i="1"/>
  <c r="AK57" i="1" s="1"/>
  <c r="AY47" i="1"/>
  <c r="BF35" i="1"/>
  <c r="AE35" i="1" s="1"/>
  <c r="AY17" i="1"/>
  <c r="L47" i="1"/>
  <c r="AZ47" i="1"/>
  <c r="P13" i="1"/>
  <c r="BA13" i="1"/>
  <c r="T59" i="1"/>
  <c r="BB59" i="1"/>
  <c r="T13" i="1"/>
  <c r="BB13" i="1"/>
  <c r="X37" i="1"/>
  <c r="BC37" i="1"/>
  <c r="BF37" i="1" s="1"/>
  <c r="BF31" i="1"/>
  <c r="AE31" i="1" s="1"/>
  <c r="L63" i="1"/>
  <c r="AM63" i="1" s="1"/>
  <c r="T71" i="1"/>
  <c r="AM71" i="1" s="1"/>
  <c r="X21" i="1"/>
  <c r="BC21" i="1"/>
  <c r="BC11" i="1"/>
  <c r="X11" i="1"/>
  <c r="AB17" i="1"/>
  <c r="BD17" i="1"/>
  <c r="BF51" i="1"/>
  <c r="AE51" i="1" s="1"/>
  <c r="P88" i="1"/>
  <c r="AM88" i="1" s="1"/>
  <c r="AN88" i="1" s="1"/>
  <c r="BA88" i="1"/>
  <c r="BB77" i="1"/>
  <c r="T77" i="1"/>
  <c r="T9" i="1"/>
  <c r="U9" i="1" s="1"/>
  <c r="BB9" i="1"/>
  <c r="X33" i="1"/>
  <c r="AM33" i="1" s="1"/>
  <c r="BC33" i="1"/>
  <c r="X9" i="1"/>
  <c r="Y9" i="1" s="1"/>
  <c r="Y11" i="1" s="1"/>
  <c r="Y13" i="1" s="1"/>
  <c r="Y15" i="1" s="1"/>
  <c r="Y17" i="1" s="1"/>
  <c r="Y19" i="1" s="1"/>
  <c r="Y21" i="1" s="1"/>
  <c r="Y23" i="1" s="1"/>
  <c r="Y25" i="1" s="1"/>
  <c r="Y27" i="1" s="1"/>
  <c r="Y29" i="1" s="1"/>
  <c r="Y31" i="1" s="1"/>
  <c r="Y33" i="1" s="1"/>
  <c r="Y35" i="1" s="1"/>
  <c r="Y37" i="1" s="1"/>
  <c r="Y39" i="1" s="1"/>
  <c r="Y41" i="1" s="1"/>
  <c r="Y43" i="1" s="1"/>
  <c r="Y45" i="1" s="1"/>
  <c r="Y47" i="1" s="1"/>
  <c r="Y49" i="1" s="1"/>
  <c r="Y51" i="1" s="1"/>
  <c r="Y53" i="1" s="1"/>
  <c r="Y55" i="1" s="1"/>
  <c r="Y57" i="1" s="1"/>
  <c r="Y59" i="1" s="1"/>
  <c r="Y61" i="1" s="1"/>
  <c r="Y63" i="1" s="1"/>
  <c r="Y65" i="1" s="1"/>
  <c r="Y67" i="1" s="1"/>
  <c r="Y69" i="1" s="1"/>
  <c r="Y71" i="1" s="1"/>
  <c r="Y73" i="1" s="1"/>
  <c r="Y75" i="1" s="1"/>
  <c r="Y77" i="1" s="1"/>
  <c r="Y79" i="1" s="1"/>
  <c r="Y81" i="1" s="1"/>
  <c r="Y83" i="1" s="1"/>
  <c r="Y85" i="1" s="1"/>
  <c r="Y88" i="1" s="1"/>
  <c r="Y91" i="1" s="1"/>
  <c r="W3" i="1" s="1"/>
  <c r="BC9" i="1"/>
  <c r="AB77" i="1"/>
  <c r="BD77" i="1"/>
  <c r="AK79" i="1"/>
  <c r="AZ75" i="1"/>
  <c r="L75" i="1"/>
  <c r="L43" i="1"/>
  <c r="AZ43" i="1"/>
  <c r="AK43" i="1" s="1"/>
  <c r="P35" i="1"/>
  <c r="BA35" i="1"/>
  <c r="T55" i="1"/>
  <c r="BB55" i="1"/>
  <c r="BF55" i="1" s="1"/>
  <c r="T27" i="1"/>
  <c r="BB27" i="1"/>
  <c r="AK27" i="1" s="1"/>
  <c r="AB67" i="1"/>
  <c r="AM67" i="1" s="1"/>
  <c r="BD67" i="1"/>
  <c r="AK67" i="1" s="1"/>
  <c r="AB53" i="1"/>
  <c r="BD53" i="1"/>
  <c r="BF53" i="1" s="1"/>
  <c r="BA85" i="1"/>
  <c r="AY83" i="1"/>
  <c r="AK83" i="1" s="1"/>
  <c r="BF79" i="1"/>
  <c r="AH79" i="1" s="1"/>
  <c r="AZ59" i="1"/>
  <c r="AK59" i="1" s="1"/>
  <c r="BB49" i="1"/>
  <c r="AY29" i="1"/>
  <c r="AY65" i="1"/>
  <c r="H65" i="1"/>
  <c r="AK55" i="1"/>
  <c r="AY23" i="1"/>
  <c r="AK23" i="1" s="1"/>
  <c r="H23" i="1"/>
  <c r="H11" i="1"/>
  <c r="AM11" i="1" s="1"/>
  <c r="AY11" i="1"/>
  <c r="AZ35" i="1"/>
  <c r="L35" i="1"/>
  <c r="L27" i="1"/>
  <c r="P7" i="1"/>
  <c r="Q7" i="1" s="1"/>
  <c r="Q9" i="1" s="1"/>
  <c r="Q11" i="1" s="1"/>
  <c r="Q13" i="1" s="1"/>
  <c r="BA7" i="1"/>
  <c r="AK7" i="1" s="1"/>
  <c r="BC29" i="1"/>
  <c r="X29" i="1"/>
  <c r="AM29" i="1" s="1"/>
  <c r="AB51" i="1"/>
  <c r="BD51" i="1"/>
  <c r="BF71" i="1"/>
  <c r="AE71" i="1" s="1"/>
  <c r="BF59" i="1"/>
  <c r="AE59" i="1" s="1"/>
  <c r="BF41" i="1"/>
  <c r="H21" i="1"/>
  <c r="AY21" i="1"/>
  <c r="AK21" i="1" s="1"/>
  <c r="AZ33" i="1"/>
  <c r="L33" i="1"/>
  <c r="AZ19" i="1"/>
  <c r="L19" i="1"/>
  <c r="P75" i="1"/>
  <c r="BA45" i="1"/>
  <c r="P45" i="1"/>
  <c r="T88" i="1"/>
  <c r="BB88" i="1"/>
  <c r="T43" i="1"/>
  <c r="BB43" i="1"/>
  <c r="AB49" i="1"/>
  <c r="BD49" i="1"/>
  <c r="BD23" i="1"/>
  <c r="AB23" i="1"/>
  <c r="AM23" i="1" s="1"/>
  <c r="AZ77" i="1"/>
  <c r="BD43" i="1"/>
  <c r="AY37" i="1"/>
  <c r="AZ51" i="1"/>
  <c r="AK51" i="1" s="1"/>
  <c r="L51" i="1"/>
  <c r="P81" i="1"/>
  <c r="BA81" i="1"/>
  <c r="BF81" i="1" s="1"/>
  <c r="P31" i="1"/>
  <c r="AM31" i="1" s="1"/>
  <c r="BA31" i="1"/>
  <c r="AK31" i="1" s="1"/>
  <c r="BB35" i="1"/>
  <c r="T35" i="1"/>
  <c r="BB17" i="1"/>
  <c r="T17" i="1"/>
  <c r="AM17" i="1" s="1"/>
  <c r="X25" i="1"/>
  <c r="BC25" i="1"/>
  <c r="AB21" i="1"/>
  <c r="BD21" i="1"/>
  <c r="AB11" i="1"/>
  <c r="BD11" i="1"/>
  <c r="AY19" i="1"/>
  <c r="AK19" i="1" s="1"/>
  <c r="AY25" i="1"/>
  <c r="L67" i="1"/>
  <c r="L41" i="1"/>
  <c r="L13" i="1"/>
  <c r="P79" i="1"/>
  <c r="BA57" i="1"/>
  <c r="P51" i="1"/>
  <c r="X85" i="1"/>
  <c r="X19" i="1"/>
  <c r="AB9" i="1"/>
  <c r="BF19" i="1"/>
  <c r="AE19" i="1" s="1"/>
  <c r="H55" i="1"/>
  <c r="H39" i="1"/>
  <c r="L61" i="1"/>
  <c r="X79" i="1"/>
  <c r="AM79" i="1" s="1"/>
  <c r="H49" i="1"/>
  <c r="AM49" i="1" s="1"/>
  <c r="P83" i="1"/>
  <c r="T57" i="1"/>
  <c r="T45" i="1"/>
  <c r="T29" i="1"/>
  <c r="X69" i="1"/>
  <c r="AB19" i="1"/>
  <c r="AB13" i="1"/>
  <c r="BF21" i="1"/>
  <c r="AE21" i="1" s="1"/>
  <c r="AC9" i="1"/>
  <c r="AC26" i="15"/>
  <c r="M31" i="15"/>
  <c r="AC34" i="15"/>
  <c r="M39" i="15"/>
  <c r="AC42" i="15"/>
  <c r="M47" i="15"/>
  <c r="AC50" i="15"/>
  <c r="M36" i="15"/>
  <c r="AC39" i="15"/>
  <c r="AC47" i="15"/>
  <c r="M52" i="15"/>
  <c r="M25" i="15"/>
  <c r="AC28" i="15"/>
  <c r="M33" i="15"/>
  <c r="AC36" i="15"/>
  <c r="M41" i="15"/>
  <c r="AC44" i="15"/>
  <c r="M49" i="15"/>
  <c r="AC52" i="15"/>
  <c r="AC25" i="15"/>
  <c r="M30" i="15"/>
  <c r="AC33" i="15"/>
  <c r="M38" i="15"/>
  <c r="AC41" i="15"/>
  <c r="M46" i="15"/>
  <c r="AC49" i="15"/>
  <c r="M54" i="15"/>
  <c r="M27" i="15"/>
  <c r="AC30" i="15"/>
  <c r="M35" i="15"/>
  <c r="AC38" i="15"/>
  <c r="M43" i="15"/>
  <c r="AC46" i="15"/>
  <c r="M51" i="15"/>
  <c r="AC54" i="15"/>
  <c r="M37" i="15"/>
  <c r="AC40" i="15"/>
  <c r="AC48" i="15"/>
  <c r="M53" i="15"/>
  <c r="M50" i="15"/>
  <c r="AC29" i="15"/>
  <c r="M48" i="15"/>
  <c r="Y52" i="15"/>
  <c r="U30" i="15"/>
  <c r="Y39" i="15"/>
  <c r="Y50" i="15"/>
  <c r="U28" i="15"/>
  <c r="Y37" i="15"/>
  <c r="Q44" i="15"/>
  <c r="Y24" i="15"/>
  <c r="Y35" i="15"/>
  <c r="Q42" i="15"/>
  <c r="Q53" i="15"/>
  <c r="Y33" i="15"/>
  <c r="AC31" i="15"/>
  <c r="U38" i="15"/>
  <c r="Y47" i="15"/>
  <c r="U25" i="15"/>
  <c r="U36" i="15"/>
  <c r="Y45" i="15"/>
  <c r="Q52" i="15"/>
  <c r="Y32" i="15"/>
  <c r="Y43" i="15"/>
  <c r="Q50" i="15"/>
  <c r="Y30" i="15"/>
  <c r="Y41" i="15"/>
  <c r="M42" i="15"/>
  <c r="M29" i="15"/>
  <c r="AC32" i="15"/>
  <c r="Q48" i="15"/>
  <c r="Y28" i="15"/>
  <c r="Q35" i="15"/>
  <c r="Q46" i="15"/>
  <c r="Y26" i="15"/>
  <c r="Q33" i="15"/>
  <c r="U42" i="15"/>
  <c r="U53" i="15"/>
  <c r="Q31" i="15"/>
  <c r="U40" i="15"/>
  <c r="U51" i="15"/>
  <c r="Q29" i="15"/>
  <c r="AC45" i="15"/>
  <c r="M34" i="15"/>
  <c r="M44" i="15"/>
  <c r="AC51" i="15"/>
  <c r="U46" i="15"/>
  <c r="Q24" i="15"/>
  <c r="U33" i="15"/>
  <c r="U44" i="15"/>
  <c r="Y53" i="15"/>
  <c r="U31" i="15"/>
  <c r="Y40" i="15"/>
  <c r="Y51" i="15"/>
  <c r="U29" i="15"/>
  <c r="Y38" i="15"/>
  <c r="Y49" i="15"/>
  <c r="U27" i="15"/>
  <c r="M28" i="15"/>
  <c r="M26" i="15"/>
  <c r="M40" i="15"/>
  <c r="AC43" i="15"/>
  <c r="Y44" i="15"/>
  <c r="Q51" i="15"/>
  <c r="Y31" i="15"/>
  <c r="Y42" i="15"/>
  <c r="Q49" i="15"/>
  <c r="Y29" i="15"/>
  <c r="Q36" i="15"/>
  <c r="Q47" i="15"/>
  <c r="Y27" i="15"/>
  <c r="Q34" i="15"/>
  <c r="Q45" i="15"/>
  <c r="Y25" i="15"/>
  <c r="AC53" i="15"/>
  <c r="M32" i="15"/>
  <c r="AC35" i="15"/>
  <c r="Q40" i="15"/>
  <c r="U49" i="15"/>
  <c r="Q27" i="15"/>
  <c r="Q38" i="15"/>
  <c r="U47" i="15"/>
  <c r="Q25" i="15"/>
  <c r="U34" i="15"/>
  <c r="U45" i="15"/>
  <c r="Y54" i="15"/>
  <c r="U32" i="15"/>
  <c r="U43" i="15"/>
  <c r="M45" i="15"/>
  <c r="AC24" i="15"/>
  <c r="AC27" i="15"/>
  <c r="Y36" i="15"/>
  <c r="Q43" i="15"/>
  <c r="Q54" i="15"/>
  <c r="Y34" i="15"/>
  <c r="Q41" i="15"/>
  <c r="U50" i="15"/>
  <c r="Q28" i="15"/>
  <c r="Q39" i="15"/>
  <c r="U48" i="15"/>
  <c r="Q26" i="15"/>
  <c r="Q37" i="15"/>
  <c r="AC37" i="15"/>
  <c r="M24" i="15"/>
  <c r="U54" i="15"/>
  <c r="Q32" i="15"/>
  <c r="U41" i="15"/>
  <c r="U52" i="15"/>
  <c r="Q30" i="15"/>
  <c r="U39" i="15"/>
  <c r="Y48" i="15"/>
  <c r="U26" i="15"/>
  <c r="U37" i="15"/>
  <c r="Y46" i="15"/>
  <c r="U24" i="15"/>
  <c r="U35" i="15"/>
  <c r="I54" i="15"/>
  <c r="I46" i="15"/>
  <c r="I38" i="15"/>
  <c r="I30" i="15"/>
  <c r="I22" i="15"/>
  <c r="BF67" i="1"/>
  <c r="BF27" i="1"/>
  <c r="AF27" i="1" s="1"/>
  <c r="H15" i="1"/>
  <c r="AY15" i="1"/>
  <c r="X15" i="1"/>
  <c r="Q15" i="1"/>
  <c r="Q17" i="1" s="1"/>
  <c r="Q19" i="1" s="1"/>
  <c r="Q21" i="1" s="1"/>
  <c r="Q23" i="1" s="1"/>
  <c r="Q25" i="1" s="1"/>
  <c r="Q27" i="1" s="1"/>
  <c r="Q29" i="1" s="1"/>
  <c r="Q31" i="1" s="1"/>
  <c r="Q33" i="1" s="1"/>
  <c r="Q35" i="1" s="1"/>
  <c r="Q37" i="1" s="1"/>
  <c r="Q39" i="1" s="1"/>
  <c r="Q41" i="1" s="1"/>
  <c r="Q43" i="1" s="1"/>
  <c r="Q45" i="1" s="1"/>
  <c r="Q47" i="1" s="1"/>
  <c r="Q49" i="1" s="1"/>
  <c r="Q51" i="1" s="1"/>
  <c r="Q53" i="1" s="1"/>
  <c r="Q55" i="1" s="1"/>
  <c r="Q57" i="1" s="1"/>
  <c r="Q59" i="1" s="1"/>
  <c r="Q61" i="1" s="1"/>
  <c r="Q63" i="1" s="1"/>
  <c r="Q65" i="1" s="1"/>
  <c r="Q67" i="1" s="1"/>
  <c r="Q69" i="1" s="1"/>
  <c r="Q71" i="1" s="1"/>
  <c r="Q73" i="1" s="1"/>
  <c r="Q75" i="1" s="1"/>
  <c r="Q77" i="1" s="1"/>
  <c r="Q79" i="1" s="1"/>
  <c r="Q81" i="1" s="1"/>
  <c r="Q83" i="1" s="1"/>
  <c r="Q85" i="1" s="1"/>
  <c r="Q88" i="1" s="1"/>
  <c r="Q91" i="1" s="1"/>
  <c r="J94" i="1" s="1"/>
  <c r="BD15" i="1"/>
  <c r="AZ15" i="1"/>
  <c r="AM13" i="1"/>
  <c r="AN13" i="1" s="1"/>
  <c r="AM19" i="1"/>
  <c r="AM73" i="1"/>
  <c r="AM81" i="1"/>
  <c r="M4" i="15"/>
  <c r="AC6" i="15"/>
  <c r="AC9" i="15"/>
  <c r="AC11" i="15"/>
  <c r="AC14" i="15"/>
  <c r="AC16" i="15"/>
  <c r="AC19" i="15"/>
  <c r="AC21" i="15"/>
  <c r="AC23" i="15"/>
  <c r="AC56" i="15"/>
  <c r="AC58" i="15"/>
  <c r="AC61" i="15"/>
  <c r="AC63" i="15"/>
  <c r="AC66" i="15"/>
  <c r="AC68" i="15"/>
  <c r="AC71" i="15"/>
  <c r="AC73" i="15"/>
  <c r="AC76" i="15"/>
  <c r="AC78" i="15"/>
  <c r="AC80" i="15"/>
  <c r="AC82" i="15"/>
  <c r="Y5" i="15"/>
  <c r="Y7" i="15"/>
  <c r="Y10" i="15"/>
  <c r="Y12" i="15"/>
  <c r="Y15" i="15"/>
  <c r="Y17" i="15"/>
  <c r="Y20" i="15"/>
  <c r="Y22" i="15"/>
  <c r="Y57" i="15"/>
  <c r="Y59" i="15"/>
  <c r="Y62" i="15"/>
  <c r="Y64" i="15"/>
  <c r="Y68" i="15"/>
  <c r="Y71" i="15"/>
  <c r="Y73" i="15"/>
  <c r="Y76" i="15"/>
  <c r="Y78" i="15"/>
  <c r="Y80" i="15"/>
  <c r="Y82" i="15"/>
  <c r="U7" i="15"/>
  <c r="U14" i="15"/>
  <c r="U19" i="15"/>
  <c r="U23" i="15"/>
  <c r="U57" i="15"/>
  <c r="U10" i="15"/>
  <c r="U9" i="15"/>
  <c r="U15" i="15"/>
  <c r="U20" i="15"/>
  <c r="U58" i="15"/>
  <c r="U63" i="15"/>
  <c r="U68" i="15"/>
  <c r="U73" i="15"/>
  <c r="U78" i="15"/>
  <c r="U82" i="15"/>
  <c r="Q5" i="15"/>
  <c r="Q7" i="15"/>
  <c r="Q10" i="15"/>
  <c r="Q12" i="15"/>
  <c r="Q15" i="15"/>
  <c r="Q17" i="15"/>
  <c r="Q20" i="15"/>
  <c r="Q22" i="15"/>
  <c r="Q57" i="15"/>
  <c r="Q59" i="15"/>
  <c r="Q62" i="15"/>
  <c r="Q64" i="15"/>
  <c r="Q67" i="15"/>
  <c r="Q69" i="15"/>
  <c r="Q72" i="15"/>
  <c r="Q74" i="15"/>
  <c r="Q77" i="15"/>
  <c r="Q79" i="15"/>
  <c r="Q81" i="15"/>
  <c r="Q83" i="15"/>
  <c r="M6" i="15"/>
  <c r="M9" i="15"/>
  <c r="M11" i="15"/>
  <c r="M14" i="15"/>
  <c r="M16" i="15"/>
  <c r="M19" i="15"/>
  <c r="M21" i="15"/>
  <c r="M23" i="15"/>
  <c r="M56" i="15"/>
  <c r="M58" i="15"/>
  <c r="M61" i="15"/>
  <c r="M63" i="15"/>
  <c r="AE27" i="1"/>
  <c r="M78" i="15"/>
  <c r="M73" i="15"/>
  <c r="M66" i="15"/>
  <c r="M7" i="15"/>
  <c r="Q68" i="15"/>
  <c r="Q6" i="15"/>
  <c r="U71" i="15"/>
  <c r="U56" i="15"/>
  <c r="U22" i="15"/>
  <c r="Y81" i="15"/>
  <c r="Y19" i="15"/>
  <c r="AC69" i="15"/>
  <c r="AC17" i="15"/>
  <c r="I71" i="15"/>
  <c r="I63" i="15"/>
  <c r="I58" i="15"/>
  <c r="I21" i="15"/>
  <c r="I19" i="15"/>
  <c r="I16" i="15"/>
  <c r="I14" i="15"/>
  <c r="I11" i="15"/>
  <c r="I9" i="15"/>
  <c r="I6" i="15"/>
  <c r="I83" i="15"/>
  <c r="I79" i="15"/>
  <c r="I77" i="15"/>
  <c r="M62" i="15"/>
  <c r="M20" i="15"/>
  <c r="M10" i="15"/>
  <c r="Q80" i="15"/>
  <c r="Q71" i="15"/>
  <c r="Q61" i="15"/>
  <c r="Q19" i="15"/>
  <c r="Q9" i="15"/>
  <c r="U81" i="15"/>
  <c r="U76" i="15"/>
  <c r="U69" i="15"/>
  <c r="U62" i="15"/>
  <c r="U21" i="15"/>
  <c r="U11" i="15"/>
  <c r="Y83" i="15"/>
  <c r="Y74" i="15"/>
  <c r="Y63" i="15"/>
  <c r="Y21" i="15"/>
  <c r="Y11" i="15"/>
  <c r="AC81" i="15"/>
  <c r="AC72" i="15"/>
  <c r="AC62" i="15"/>
  <c r="AC20" i="15"/>
  <c r="AC10" i="15"/>
  <c r="AM39" i="1"/>
  <c r="AJ73" i="1"/>
  <c r="I7" i="1"/>
  <c r="I9" i="1" s="1"/>
  <c r="I11" i="1" s="1"/>
  <c r="I13" i="1" s="1"/>
  <c r="I15" i="1" s="1"/>
  <c r="I17" i="1" s="1"/>
  <c r="I19" i="1" s="1"/>
  <c r="I21" i="1" s="1"/>
  <c r="I23" i="1" s="1"/>
  <c r="I25" i="1" s="1"/>
  <c r="I27" i="1" s="1"/>
  <c r="I29" i="1" s="1"/>
  <c r="I31" i="1" s="1"/>
  <c r="I33" i="1" s="1"/>
  <c r="I35" i="1" s="1"/>
  <c r="I37" i="1" s="1"/>
  <c r="I39" i="1" s="1"/>
  <c r="I41" i="1" s="1"/>
  <c r="I43" i="1" s="1"/>
  <c r="I45" i="1" s="1"/>
  <c r="I47" i="1" s="1"/>
  <c r="I49" i="1" s="1"/>
  <c r="I51" i="1" s="1"/>
  <c r="I53" i="1" s="1"/>
  <c r="I55" i="1" s="1"/>
  <c r="I57" i="1" s="1"/>
  <c r="I59" i="1" s="1"/>
  <c r="I61" i="1" s="1"/>
  <c r="I63" i="1" s="1"/>
  <c r="I65" i="1" s="1"/>
  <c r="I67" i="1" s="1"/>
  <c r="I69" i="1" s="1"/>
  <c r="I71" i="1" s="1"/>
  <c r="I73" i="1" s="1"/>
  <c r="I75" i="1" s="1"/>
  <c r="I77" i="1" s="1"/>
  <c r="I79" i="1" s="1"/>
  <c r="I81" i="1" s="1"/>
  <c r="I83" i="1" s="1"/>
  <c r="I85" i="1" s="1"/>
  <c r="I88" i="1" s="1"/>
  <c r="I91" i="1" s="1"/>
  <c r="H94" i="1" s="1"/>
  <c r="AC4" i="15"/>
  <c r="I4" i="15"/>
  <c r="Y4" i="15"/>
  <c r="M82" i="15"/>
  <c r="M80" i="15"/>
  <c r="M76" i="15"/>
  <c r="M71" i="15"/>
  <c r="M68" i="15"/>
  <c r="M59" i="15"/>
  <c r="M17" i="15"/>
  <c r="Q78" i="15"/>
  <c r="Q58" i="15"/>
  <c r="Q16" i="15"/>
  <c r="U83" i="15"/>
  <c r="U77" i="15"/>
  <c r="U64" i="15"/>
  <c r="U12" i="15"/>
  <c r="Y72" i="15"/>
  <c r="Y61" i="15"/>
  <c r="Y9" i="15"/>
  <c r="AC79" i="15"/>
  <c r="AC59" i="15"/>
  <c r="AC7" i="15"/>
  <c r="AG21" i="1"/>
  <c r="AF69" i="1"/>
  <c r="AM9" i="1"/>
  <c r="AN9" i="1" s="1"/>
  <c r="I73" i="15"/>
  <c r="I68" i="15"/>
  <c r="I66" i="15"/>
  <c r="I61" i="15"/>
  <c r="I56" i="15"/>
  <c r="I23" i="15"/>
  <c r="I81" i="15"/>
  <c r="U11" i="1"/>
  <c r="AM47" i="1"/>
  <c r="AM59" i="1"/>
  <c r="AM25" i="1"/>
  <c r="Q4" i="15"/>
  <c r="U4" i="15"/>
  <c r="M83" i="15"/>
  <c r="M81" i="15"/>
  <c r="M79" i="15"/>
  <c r="M77" i="15"/>
  <c r="M74" i="15"/>
  <c r="M72" i="15"/>
  <c r="M69" i="15"/>
  <c r="M67" i="15"/>
  <c r="M64" i="15"/>
  <c r="M22" i="15"/>
  <c r="M12" i="15"/>
  <c r="Q82" i="15"/>
  <c r="Q73" i="15"/>
  <c r="Q63" i="15"/>
  <c r="Q21" i="15"/>
  <c r="Q11" i="15"/>
  <c r="U80" i="15"/>
  <c r="U74" i="15"/>
  <c r="U67" i="15"/>
  <c r="U61" i="15"/>
  <c r="U17" i="15"/>
  <c r="U6" i="15"/>
  <c r="Y77" i="15"/>
  <c r="Y67" i="15"/>
  <c r="Y56" i="15"/>
  <c r="Y23" i="15"/>
  <c r="Y14" i="15"/>
  <c r="Y66" i="15"/>
  <c r="AC83" i="15"/>
  <c r="AC74" i="15"/>
  <c r="AC64" i="15"/>
  <c r="AC22" i="15"/>
  <c r="AC12" i="15"/>
  <c r="M9" i="1"/>
  <c r="M11" i="1" s="1"/>
  <c r="M13" i="1" s="1"/>
  <c r="M15" i="1" s="1"/>
  <c r="M17" i="1" s="1"/>
  <c r="M19" i="1" s="1"/>
  <c r="M21" i="1" s="1"/>
  <c r="M23" i="1" s="1"/>
  <c r="M25" i="1" s="1"/>
  <c r="M27" i="1" s="1"/>
  <c r="M29" i="1" s="1"/>
  <c r="M31" i="1" s="1"/>
  <c r="M33" i="1" s="1"/>
  <c r="M35" i="1" s="1"/>
  <c r="M37" i="1" s="1"/>
  <c r="M39" i="1" s="1"/>
  <c r="M41" i="1" s="1"/>
  <c r="M43" i="1" s="1"/>
  <c r="M45" i="1" s="1"/>
  <c r="M47" i="1" s="1"/>
  <c r="M49" i="1" s="1"/>
  <c r="M51" i="1" s="1"/>
  <c r="M53" i="1" s="1"/>
  <c r="M55" i="1" s="1"/>
  <c r="M57" i="1" s="1"/>
  <c r="M59" i="1" s="1"/>
  <c r="M61" i="1" s="1"/>
  <c r="M63" i="1" s="1"/>
  <c r="M65" i="1" s="1"/>
  <c r="M67" i="1" s="1"/>
  <c r="M69" i="1" s="1"/>
  <c r="M71" i="1" s="1"/>
  <c r="M73" i="1" s="1"/>
  <c r="M75" i="1" s="1"/>
  <c r="M77" i="1" s="1"/>
  <c r="M79" i="1" s="1"/>
  <c r="M81" i="1" s="1"/>
  <c r="M83" i="1" s="1"/>
  <c r="M85" i="1" s="1"/>
  <c r="M88" i="1" s="1"/>
  <c r="M91" i="1" s="1"/>
  <c r="K3" i="1" s="1"/>
  <c r="AH19" i="1"/>
  <c r="AH39" i="1"/>
  <c r="AH31" i="1"/>
  <c r="AH73" i="1"/>
  <c r="AH63" i="1"/>
  <c r="AH71" i="1"/>
  <c r="AH35" i="1"/>
  <c r="AH21" i="1"/>
  <c r="AH51" i="1"/>
  <c r="AE73" i="1"/>
  <c r="AM53" i="1"/>
  <c r="AM83" i="1"/>
  <c r="AN83" i="1" s="1"/>
  <c r="AM61" i="1"/>
  <c r="AM35" i="1"/>
  <c r="AM27" i="1"/>
  <c r="AM85" i="1"/>
  <c r="AN85" i="1" s="1"/>
  <c r="AM21" i="1"/>
  <c r="AM15" i="1"/>
  <c r="AN15" i="1" s="1"/>
  <c r="AM65" i="1"/>
  <c r="AC11" i="1"/>
  <c r="AC13" i="1" s="1"/>
  <c r="AC15" i="1" s="1"/>
  <c r="AC17" i="1" s="1"/>
  <c r="AC19" i="1" s="1"/>
  <c r="AC21" i="1" s="1"/>
  <c r="AC23" i="1" s="1"/>
  <c r="AC25" i="1" s="1"/>
  <c r="AC27" i="1" s="1"/>
  <c r="AC29" i="1" s="1"/>
  <c r="AC31" i="1" s="1"/>
  <c r="AC33" i="1" s="1"/>
  <c r="AC35" i="1" s="1"/>
  <c r="AC37" i="1" s="1"/>
  <c r="AC39" i="1" s="1"/>
  <c r="AC41" i="1" s="1"/>
  <c r="AC43" i="1" s="1"/>
  <c r="AC45" i="1" s="1"/>
  <c r="AC47" i="1" s="1"/>
  <c r="AC49" i="1" s="1"/>
  <c r="AC51" i="1" s="1"/>
  <c r="AC53" i="1" s="1"/>
  <c r="AC55" i="1" s="1"/>
  <c r="AC57" i="1" s="1"/>
  <c r="AC59" i="1" s="1"/>
  <c r="AC61" i="1" s="1"/>
  <c r="AC63" i="1" s="1"/>
  <c r="AC65" i="1" s="1"/>
  <c r="AC67" i="1" s="1"/>
  <c r="AC69" i="1" s="1"/>
  <c r="AC71" i="1" s="1"/>
  <c r="AC73" i="1" s="1"/>
  <c r="AC75" i="1" s="1"/>
  <c r="AC77" i="1" s="1"/>
  <c r="AC79" i="1" s="1"/>
  <c r="AC81" i="1" s="1"/>
  <c r="AC83" i="1" s="1"/>
  <c r="AC85" i="1" s="1"/>
  <c r="AC88" i="1" s="1"/>
  <c r="AC91" i="1" s="1"/>
  <c r="AH59" i="1"/>
  <c r="AJ69" i="1"/>
  <c r="AF39" i="1"/>
  <c r="AM69" i="1"/>
  <c r="G3" i="1"/>
  <c r="AG63" i="1"/>
  <c r="AG39" i="1"/>
  <c r="AG69" i="1"/>
  <c r="AG35" i="1"/>
  <c r="AG73" i="1"/>
  <c r="AG71" i="1"/>
  <c r="AG67" i="1"/>
  <c r="AG31" i="1"/>
  <c r="AV4" i="1"/>
  <c r="AH41" i="1"/>
  <c r="AH69" i="1"/>
  <c r="AG79" i="1"/>
  <c r="AJ79" i="1"/>
  <c r="AE79" i="1"/>
  <c r="AF59" i="1"/>
  <c r="AF19" i="1"/>
  <c r="AJ19" i="1"/>
  <c r="AG19" i="1"/>
  <c r="AH67" i="1"/>
  <c r="AG59" i="1"/>
  <c r="AF79" i="1"/>
  <c r="AG41" i="1"/>
  <c r="AJ21" i="1"/>
  <c r="AF21" i="1"/>
  <c r="AF63" i="1"/>
  <c r="AG27" i="1"/>
  <c r="AG51" i="1"/>
  <c r="AM51" i="1"/>
  <c r="AM43" i="1"/>
  <c r="AM75" i="1"/>
  <c r="AN11" i="1"/>
  <c r="AF71" i="1"/>
  <c r="AJ71" i="1"/>
  <c r="AM45" i="1"/>
  <c r="AM37" i="1"/>
  <c r="AJ51" i="1"/>
  <c r="AJ27" i="1"/>
  <c r="AF35" i="1"/>
  <c r="AJ35" i="1"/>
  <c r="AJ31" i="1"/>
  <c r="AF31" i="1"/>
  <c r="AM41" i="1"/>
  <c r="AM57" i="1"/>
  <c r="AE63" i="1"/>
  <c r="AE37" i="1" l="1"/>
  <c r="AG37" i="1"/>
  <c r="AJ37" i="1"/>
  <c r="AF37" i="1"/>
  <c r="AH37" i="1"/>
  <c r="AG81" i="1"/>
  <c r="AF81" i="1"/>
  <c r="AE81" i="1"/>
  <c r="AJ81" i="1"/>
  <c r="AH81" i="1"/>
  <c r="AJ53" i="1"/>
  <c r="AE53" i="1"/>
  <c r="AG53" i="1"/>
  <c r="AH53" i="1"/>
  <c r="AF53" i="1"/>
  <c r="AE55" i="1"/>
  <c r="AF55" i="1"/>
  <c r="AG55" i="1"/>
  <c r="AJ55" i="1"/>
  <c r="AH55" i="1"/>
  <c r="AI53" i="1"/>
  <c r="AN17" i="1"/>
  <c r="AN19" i="1" s="1"/>
  <c r="AN21" i="1" s="1"/>
  <c r="AN23" i="1" s="1"/>
  <c r="AN25" i="1" s="1"/>
  <c r="AN27" i="1" s="1"/>
  <c r="AN29" i="1" s="1"/>
  <c r="AN31" i="1" s="1"/>
  <c r="AN33" i="1" s="1"/>
  <c r="AN35" i="1" s="1"/>
  <c r="AN37" i="1" s="1"/>
  <c r="AN39" i="1" s="1"/>
  <c r="AN41" i="1" s="1"/>
  <c r="AN43" i="1" s="1"/>
  <c r="AN45" i="1" s="1"/>
  <c r="AN47" i="1" s="1"/>
  <c r="AN49" i="1" s="1"/>
  <c r="AN51" i="1" s="1"/>
  <c r="AN53" i="1" s="1"/>
  <c r="AN55" i="1" s="1"/>
  <c r="AN57" i="1" s="1"/>
  <c r="AN59" i="1" s="1"/>
  <c r="AN61" i="1" s="1"/>
  <c r="AN63" i="1" s="1"/>
  <c r="AN65" i="1" s="1"/>
  <c r="AN67" i="1" s="1"/>
  <c r="AN69" i="1" s="1"/>
  <c r="AN71" i="1" s="1"/>
  <c r="AN73" i="1" s="1"/>
  <c r="AN75" i="1" s="1"/>
  <c r="AN77" i="1" s="1"/>
  <c r="AN79" i="1" s="1"/>
  <c r="AN81" i="1" s="1"/>
  <c r="BF77" i="1"/>
  <c r="AK77" i="1"/>
  <c r="BF11" i="1"/>
  <c r="AK11" i="1"/>
  <c r="BF29" i="1"/>
  <c r="AK29" i="1"/>
  <c r="BF88" i="1"/>
  <c r="AK88" i="1"/>
  <c r="AK49" i="1"/>
  <c r="BF49" i="1"/>
  <c r="AK81" i="1"/>
  <c r="AJ67" i="1"/>
  <c r="AE67" i="1"/>
  <c r="BF15" i="1"/>
  <c r="AK45" i="1"/>
  <c r="BF45" i="1"/>
  <c r="AI45" i="1" s="1"/>
  <c r="AJ41" i="1"/>
  <c r="AF41" i="1"/>
  <c r="AK17" i="1"/>
  <c r="BF17" i="1"/>
  <c r="AK25" i="1"/>
  <c r="BF23" i="1"/>
  <c r="AK61" i="1"/>
  <c r="BF61" i="1"/>
  <c r="BF25" i="1"/>
  <c r="BF75" i="1"/>
  <c r="AK75" i="1"/>
  <c r="AK9" i="1"/>
  <c r="AE41" i="1"/>
  <c r="AK37" i="1"/>
  <c r="BF83" i="1"/>
  <c r="BF85" i="1"/>
  <c r="AK85" i="1"/>
  <c r="BF43" i="1"/>
  <c r="AF67" i="1"/>
  <c r="AH27" i="1"/>
  <c r="AJ59" i="1"/>
  <c r="U13" i="1"/>
  <c r="U15" i="1" s="1"/>
  <c r="U17" i="1" s="1"/>
  <c r="U19" i="1" s="1"/>
  <c r="U21" i="1" s="1"/>
  <c r="U23" i="1" s="1"/>
  <c r="U25" i="1" s="1"/>
  <c r="U27" i="1" s="1"/>
  <c r="U29" i="1" s="1"/>
  <c r="U31" i="1" s="1"/>
  <c r="U33" i="1" s="1"/>
  <c r="U35" i="1" s="1"/>
  <c r="U37" i="1" s="1"/>
  <c r="U39" i="1" s="1"/>
  <c r="U41" i="1" s="1"/>
  <c r="U43" i="1" s="1"/>
  <c r="U45" i="1" s="1"/>
  <c r="U47" i="1" s="1"/>
  <c r="U49" i="1" s="1"/>
  <c r="U51" i="1" s="1"/>
  <c r="U53" i="1" s="1"/>
  <c r="U55" i="1" s="1"/>
  <c r="U57" i="1" s="1"/>
  <c r="U59" i="1" s="1"/>
  <c r="U61" i="1" s="1"/>
  <c r="U63" i="1" s="1"/>
  <c r="U65" i="1" s="1"/>
  <c r="U67" i="1" s="1"/>
  <c r="U69" i="1" s="1"/>
  <c r="U71" i="1" s="1"/>
  <c r="U73" i="1" s="1"/>
  <c r="U75" i="1" s="1"/>
  <c r="U77" i="1" s="1"/>
  <c r="U79" i="1" s="1"/>
  <c r="U81" i="1" s="1"/>
  <c r="U83" i="1" s="1"/>
  <c r="U85" i="1" s="1"/>
  <c r="U88" i="1" s="1"/>
  <c r="U91" i="1" s="1"/>
  <c r="K94" i="1" s="1"/>
  <c r="AF51" i="1"/>
  <c r="AK65" i="1"/>
  <c r="BF65" i="1"/>
  <c r="AM55" i="1"/>
  <c r="BF57" i="1"/>
  <c r="BF13" i="1"/>
  <c r="AK13" i="1"/>
  <c r="BF47" i="1"/>
  <c r="AK47" i="1"/>
  <c r="AM7" i="1"/>
  <c r="AN7" i="1" s="1"/>
  <c r="AK39" i="1"/>
  <c r="AE39" i="1"/>
  <c r="AK33" i="1"/>
  <c r="BF33" i="1"/>
  <c r="AK35" i="1"/>
  <c r="BF9" i="1"/>
  <c r="AM77" i="1"/>
  <c r="BF7" i="1"/>
  <c r="AI7" i="1" s="1"/>
  <c r="O3" i="1"/>
  <c r="S3" i="1"/>
  <c r="AK15" i="1"/>
  <c r="L94" i="1"/>
  <c r="H95" i="1" s="1"/>
  <c r="I92" i="1" s="1"/>
  <c r="H3" i="1" s="1"/>
  <c r="I94" i="1"/>
  <c r="AI49" i="1"/>
  <c r="M94" i="1"/>
  <c r="AA3" i="1"/>
  <c r="AR1" i="1"/>
  <c r="AI21" i="1"/>
  <c r="AI73" i="1"/>
  <c r="AC95" i="1"/>
  <c r="AI29" i="1"/>
  <c r="AI71" i="1"/>
  <c r="AI57" i="1"/>
  <c r="AS1" i="1"/>
  <c r="AI55" i="1"/>
  <c r="AI63" i="1"/>
  <c r="AI39" i="1"/>
  <c r="AI59" i="1"/>
  <c r="AI23" i="1"/>
  <c r="AI43" i="1"/>
  <c r="AI31" i="1"/>
  <c r="AI81" i="1"/>
  <c r="AQ1" i="1"/>
  <c r="AV1" i="1"/>
  <c r="AI41" i="1"/>
  <c r="AI65" i="1"/>
  <c r="AI33" i="1"/>
  <c r="AI47" i="1"/>
  <c r="AI79" i="1"/>
  <c r="AI11" i="1"/>
  <c r="AI27" i="1"/>
  <c r="AI37" i="1"/>
  <c r="AT1" i="1"/>
  <c r="AI51" i="1"/>
  <c r="AU1" i="1"/>
  <c r="AI17" i="1"/>
  <c r="AI15" i="1"/>
  <c r="AI69" i="1"/>
  <c r="AI83" i="1"/>
  <c r="AI19" i="1"/>
  <c r="AI67" i="1"/>
  <c r="AI13" i="1"/>
  <c r="AI88" i="1"/>
  <c r="AI35" i="1"/>
  <c r="AI77" i="1"/>
  <c r="AC94" i="1"/>
  <c r="AE43" i="1" l="1"/>
  <c r="AJ43" i="1"/>
  <c r="AG43" i="1"/>
  <c r="AH43" i="1"/>
  <c r="AF43" i="1"/>
  <c r="AF75" i="1"/>
  <c r="AE75" i="1"/>
  <c r="AG75" i="1"/>
  <c r="AJ75" i="1"/>
  <c r="AH75" i="1"/>
  <c r="AF49" i="1"/>
  <c r="AE49" i="1"/>
  <c r="AJ49" i="1"/>
  <c r="AG49" i="1"/>
  <c r="AH49" i="1"/>
  <c r="AI75" i="1"/>
  <c r="AE65" i="1"/>
  <c r="AG65" i="1"/>
  <c r="AF65" i="1"/>
  <c r="AJ65" i="1"/>
  <c r="AH65" i="1"/>
  <c r="AH25" i="1"/>
  <c r="AJ25" i="1"/>
  <c r="AG25" i="1"/>
  <c r="AE25" i="1"/>
  <c r="AF25" i="1"/>
  <c r="AJ77" i="1"/>
  <c r="AG77" i="1"/>
  <c r="AE77" i="1"/>
  <c r="AH77" i="1"/>
  <c r="AF77" i="1"/>
  <c r="AF7" i="1"/>
  <c r="AG7" i="1"/>
  <c r="AH7" i="1"/>
  <c r="AE7" i="1"/>
  <c r="AJ7" i="1"/>
  <c r="AF88" i="1"/>
  <c r="AE88" i="1"/>
  <c r="AJ88" i="1"/>
  <c r="AH88" i="1"/>
  <c r="AG88" i="1"/>
  <c r="AF85" i="1"/>
  <c r="AJ85" i="1"/>
  <c r="AE85" i="1"/>
  <c r="AH85" i="1"/>
  <c r="AG85" i="1"/>
  <c r="AJ61" i="1"/>
  <c r="AH61" i="1"/>
  <c r="AE61" i="1"/>
  <c r="AF61" i="1"/>
  <c r="AG61" i="1"/>
  <c r="AE45" i="1"/>
  <c r="AF45" i="1"/>
  <c r="AH45" i="1"/>
  <c r="AG45" i="1"/>
  <c r="AJ45" i="1"/>
  <c r="AF83" i="1"/>
  <c r="AG83" i="1"/>
  <c r="AH83" i="1"/>
  <c r="AJ83" i="1"/>
  <c r="AE83" i="1"/>
  <c r="AJ9" i="1"/>
  <c r="AF9" i="1"/>
  <c r="AE9" i="1"/>
  <c r="AH9" i="1"/>
  <c r="AG9" i="1"/>
  <c r="AE47" i="1"/>
  <c r="AG47" i="1"/>
  <c r="AF47" i="1"/>
  <c r="AH47" i="1"/>
  <c r="AJ47" i="1"/>
  <c r="AG23" i="1"/>
  <c r="AF23" i="1"/>
  <c r="AH23" i="1"/>
  <c r="AJ23" i="1"/>
  <c r="AE23" i="1"/>
  <c r="AE15" i="1"/>
  <c r="AF15" i="1"/>
  <c r="AI85" i="1"/>
  <c r="AJ15" i="1"/>
  <c r="AE29" i="1"/>
  <c r="AJ29" i="1"/>
  <c r="AF29" i="1"/>
  <c r="AH29" i="1"/>
  <c r="AG29" i="1"/>
  <c r="AI9" i="1"/>
  <c r="AG15" i="1"/>
  <c r="AH33" i="1"/>
  <c r="AF33" i="1"/>
  <c r="AJ33" i="1"/>
  <c r="AE33" i="1"/>
  <c r="AG33" i="1"/>
  <c r="AF13" i="1"/>
  <c r="AG13" i="1"/>
  <c r="AJ13" i="1"/>
  <c r="AE13" i="1"/>
  <c r="AH13" i="1"/>
  <c r="AG17" i="1"/>
  <c r="AH17" i="1"/>
  <c r="AF17" i="1"/>
  <c r="AJ17" i="1"/>
  <c r="AE17" i="1"/>
  <c r="AI25" i="1"/>
  <c r="AI61" i="1"/>
  <c r="AH15" i="1"/>
  <c r="AJ57" i="1"/>
  <c r="AF57" i="1"/>
  <c r="AH57" i="1"/>
  <c r="AE57" i="1"/>
  <c r="AG57" i="1"/>
  <c r="AE11" i="1"/>
  <c r="AG11" i="1"/>
  <c r="AH11" i="1"/>
  <c r="AF11" i="1"/>
  <c r="AJ11" i="1"/>
  <c r="J95" i="1"/>
  <c r="Q92" i="1" s="1"/>
  <c r="P3" i="1" s="1"/>
  <c r="M95" i="1"/>
  <c r="AC92" i="1" s="1"/>
  <c r="AB3" i="1" s="1"/>
  <c r="BG63" i="1"/>
  <c r="BH63" i="1" s="1"/>
  <c r="AL63" i="1" s="1"/>
  <c r="BG55" i="1"/>
  <c r="BH55" i="1" s="1"/>
  <c r="AL55" i="1" s="1"/>
  <c r="BG17" i="1"/>
  <c r="BH17" i="1" s="1"/>
  <c r="AL17" i="1" s="1"/>
  <c r="BG69" i="1"/>
  <c r="BH69" i="1" s="1"/>
  <c r="AL69" i="1" s="1"/>
  <c r="BG25" i="1"/>
  <c r="BH25" i="1" s="1"/>
  <c r="AL25" i="1" s="1"/>
  <c r="BG35" i="1"/>
  <c r="BH35" i="1" s="1"/>
  <c r="AL35" i="1" s="1"/>
  <c r="BG51" i="1"/>
  <c r="BH51" i="1" s="1"/>
  <c r="AL51" i="1" s="1"/>
  <c r="BG47" i="1"/>
  <c r="BH47" i="1" s="1"/>
  <c r="AL47" i="1" s="1"/>
  <c r="BG19" i="1"/>
  <c r="BH19" i="1" s="1"/>
  <c r="AL19" i="1" s="1"/>
  <c r="BG83" i="1"/>
  <c r="BH83" i="1" s="1"/>
  <c r="AL83" i="1" s="1"/>
  <c r="BG85" i="1"/>
  <c r="BH85" i="1" s="1"/>
  <c r="AL85" i="1" s="1"/>
  <c r="BG45" i="1"/>
  <c r="BH45" i="1" s="1"/>
  <c r="AL45" i="1" s="1"/>
  <c r="BG67" i="1"/>
  <c r="BH67" i="1" s="1"/>
  <c r="AL67" i="1" s="1"/>
  <c r="BG27" i="1"/>
  <c r="BH27" i="1" s="1"/>
  <c r="AL27" i="1" s="1"/>
  <c r="BG31" i="1"/>
  <c r="BH31" i="1" s="1"/>
  <c r="AL31" i="1" s="1"/>
  <c r="BG9" i="1"/>
  <c r="BH9" i="1" s="1"/>
  <c r="AL9" i="1" s="1"/>
  <c r="BG43" i="1"/>
  <c r="BH43" i="1" s="1"/>
  <c r="AL43" i="1" s="1"/>
  <c r="BG39" i="1"/>
  <c r="BH39" i="1" s="1"/>
  <c r="AL39" i="1" s="1"/>
  <c r="BG57" i="1"/>
  <c r="BH57" i="1" s="1"/>
  <c r="AL57" i="1" s="1"/>
  <c r="BG53" i="1"/>
  <c r="BH53" i="1" s="1"/>
  <c r="AL53" i="1" s="1"/>
  <c r="BG33" i="1"/>
  <c r="BH33" i="1" s="1"/>
  <c r="AL33" i="1" s="1"/>
  <c r="BG11" i="1"/>
  <c r="BH11" i="1" s="1"/>
  <c r="AL11" i="1" s="1"/>
  <c r="BG81" i="1"/>
  <c r="BH81" i="1" s="1"/>
  <c r="AL81" i="1" s="1"/>
  <c r="BG77" i="1"/>
  <c r="BH77" i="1" s="1"/>
  <c r="AL77" i="1" s="1"/>
  <c r="BG21" i="1"/>
  <c r="BH21" i="1" s="1"/>
  <c r="AL21" i="1" s="1"/>
  <c r="BG29" i="1"/>
  <c r="BH29" i="1" s="1"/>
  <c r="AL29" i="1" s="1"/>
  <c r="BG37" i="1"/>
  <c r="BH37" i="1" s="1"/>
  <c r="AL37" i="1" s="1"/>
  <c r="BG61" i="1"/>
  <c r="BH61" i="1" s="1"/>
  <c r="AL61" i="1" s="1"/>
  <c r="BG71" i="1"/>
  <c r="BH71" i="1" s="1"/>
  <c r="AL71" i="1" s="1"/>
  <c r="BG65" i="1"/>
  <c r="BH65" i="1" s="1"/>
  <c r="AL65" i="1" s="1"/>
  <c r="BG15" i="1"/>
  <c r="BH15" i="1" s="1"/>
  <c r="AL15" i="1" s="1"/>
  <c r="BG7" i="1"/>
  <c r="BH7" i="1" s="1"/>
  <c r="AL7" i="1" s="1"/>
  <c r="BG41" i="1"/>
  <c r="BH41" i="1" s="1"/>
  <c r="AL41" i="1" s="1"/>
  <c r="BG13" i="1"/>
  <c r="BH13" i="1" s="1"/>
  <c r="AL13" i="1" s="1"/>
  <c r="BG75" i="1"/>
  <c r="BH75" i="1" s="1"/>
  <c r="AL75" i="1" s="1"/>
  <c r="BG88" i="1"/>
  <c r="BH88" i="1" s="1"/>
  <c r="AL88" i="1" s="1"/>
  <c r="BG73" i="1"/>
  <c r="BH73" i="1" s="1"/>
  <c r="AL73" i="1" s="1"/>
  <c r="BG23" i="1"/>
  <c r="BH23" i="1" s="1"/>
  <c r="AL23" i="1" s="1"/>
  <c r="BG49" i="1"/>
  <c r="BH49" i="1" s="1"/>
  <c r="AL49" i="1" s="1"/>
  <c r="BG79" i="1"/>
  <c r="BH79" i="1" s="1"/>
  <c r="AL79" i="1" s="1"/>
  <c r="BG59" i="1"/>
  <c r="BH59" i="1" s="1"/>
  <c r="AL59" i="1" s="1"/>
  <c r="L95" i="1"/>
  <c r="Y92" i="1" s="1"/>
  <c r="X3" i="1" s="1"/>
  <c r="I95" i="1"/>
  <c r="M92" i="1" s="1"/>
  <c r="L3" i="1" s="1"/>
  <c r="K95" i="1"/>
  <c r="U92" i="1" s="1"/>
  <c r="T3" i="1" s="1"/>
</calcChain>
</file>

<file path=xl/sharedStrings.xml><?xml version="1.0" encoding="utf-8"?>
<sst xmlns="http://schemas.openxmlformats.org/spreadsheetml/2006/main" count="2486" uniqueCount="234">
  <si>
    <t>Club</t>
  </si>
  <si>
    <t>Event</t>
  </si>
  <si>
    <t>Lane 1</t>
  </si>
  <si>
    <t>Time</t>
  </si>
  <si>
    <t>Place</t>
  </si>
  <si>
    <t>Point</t>
  </si>
  <si>
    <t>Total</t>
  </si>
  <si>
    <t>Lane 2</t>
  </si>
  <si>
    <t>Lane 4</t>
  </si>
  <si>
    <t>Lane 5</t>
  </si>
  <si>
    <t>Lane 6</t>
  </si>
  <si>
    <t>total points</t>
  </si>
  <si>
    <t>total clubs points</t>
  </si>
  <si>
    <t>TP</t>
  </si>
  <si>
    <t>TPE</t>
  </si>
  <si>
    <t>Points</t>
  </si>
  <si>
    <t>Ln1</t>
  </si>
  <si>
    <t>Ln2</t>
  </si>
  <si>
    <t>Ln3</t>
  </si>
  <si>
    <t>Ln4</t>
  </si>
  <si>
    <t>Ln5</t>
  </si>
  <si>
    <t>Ln6</t>
  </si>
  <si>
    <t>Comments</t>
  </si>
  <si>
    <t>np</t>
  </si>
  <si>
    <t>Backstroke</t>
  </si>
  <si>
    <t>50m</t>
  </si>
  <si>
    <t>Breaststroke</t>
  </si>
  <si>
    <t>Butterfly</t>
  </si>
  <si>
    <t>Freestyle</t>
  </si>
  <si>
    <t>Freestyle Relay</t>
  </si>
  <si>
    <t>Medley Relay</t>
  </si>
  <si>
    <t>11/u</t>
  </si>
  <si>
    <t>Lane 3</t>
  </si>
  <si>
    <t>Instructions</t>
  </si>
  <si>
    <t>If swimmers have equal times, use the placing judges reports to place them by adding 1/1000th of a second to the time.</t>
  </si>
  <si>
    <t>i.e. If swimmer a gets a time os 23.24 and swimmer b gets the same time but is deemed to have finished second of the two swimmers then enter swimmer b's time as 23.241</t>
  </si>
  <si>
    <t>Before You Start</t>
  </si>
  <si>
    <t>to enter a time in seconds such as 24.44 seconds enter  24.44</t>
  </si>
  <si>
    <t>np = swum for no points</t>
  </si>
  <si>
    <t>During The Competition</t>
  </si>
  <si>
    <t>Entering Times</t>
  </si>
  <si>
    <t xml:space="preserve">to enter a time in minutes and seconds such as 1 minute 24.44 seconds enter 124.44 </t>
  </si>
  <si>
    <t>Equal Times</t>
  </si>
  <si>
    <t>dns = did not start/swim</t>
  </si>
  <si>
    <t>After The Competition</t>
  </si>
  <si>
    <t>League Manager:</t>
  </si>
  <si>
    <t>Please enter the competition Date here (dd/mm/yy):</t>
  </si>
  <si>
    <t>PLEASE READ ALL OF THIS PAGE BEFORE YOU START</t>
  </si>
  <si>
    <t>Please enter the round number here:</t>
  </si>
  <si>
    <t>Thank You for helping out at the gala.</t>
  </si>
  <si>
    <t>Derbyshire and Nottinghamshire Junior Swimming League Recorders Sheets</t>
  </si>
  <si>
    <t>After the gala has finished, please ensure a copy of this completed spreadsheet is emailed to the below email address as soon as possible so the league results can be upadted.</t>
  </si>
  <si>
    <t>dnjs.league@btinternet.com</t>
  </si>
  <si>
    <t>Please enter the gala number here:</t>
  </si>
  <si>
    <t>Derby &amp; Notts Diddy League</t>
  </si>
  <si>
    <t>12/u</t>
  </si>
  <si>
    <t>4 x 25m</t>
  </si>
  <si>
    <t>9 yrs</t>
  </si>
  <si>
    <t>25m</t>
  </si>
  <si>
    <t>10 yrs</t>
  </si>
  <si>
    <t>10/u</t>
  </si>
  <si>
    <t>8 x 25m</t>
  </si>
  <si>
    <t>Cannon Relay</t>
  </si>
  <si>
    <t>Mixed</t>
  </si>
  <si>
    <t>Boys</t>
  </si>
  <si>
    <t xml:space="preserve">Girls  </t>
  </si>
  <si>
    <t>Full Name</t>
  </si>
  <si>
    <t>Relay</t>
  </si>
  <si>
    <t>Swimmer 1</t>
  </si>
  <si>
    <t>Swimmer 2</t>
  </si>
  <si>
    <t>Swimmer 3</t>
  </si>
  <si>
    <t>Swimmer 4</t>
  </si>
  <si>
    <t>Swimmer 5</t>
  </si>
  <si>
    <t>Swimmer 6</t>
  </si>
  <si>
    <t>Swimmer 7</t>
  </si>
  <si>
    <t>Swimmer 8</t>
  </si>
  <si>
    <t>Result</t>
  </si>
  <si>
    <t>Team Name:</t>
  </si>
  <si>
    <t>Date of Birth</t>
  </si>
  <si>
    <t>Please enter the "Age at" Date for the competition here (dd/mm/yy):</t>
  </si>
  <si>
    <t>Before The Competition</t>
  </si>
  <si>
    <t>11 yrs</t>
  </si>
  <si>
    <t>12 yrs</t>
  </si>
  <si>
    <t xml:space="preserve">50m </t>
  </si>
  <si>
    <t>Age</t>
  </si>
  <si>
    <t>Please ensure that the instuctions are read before completing this results sheet.</t>
  </si>
  <si>
    <t>Please ensure the details above are correct. You will need to enter the swimmers names and Dates of birth on the corresponding Lane Sheet in this workbook and also the club / team name at the top of each sheet. These should be emailed over to you before the competition and then any changes should also be made on the night to reflect any changes that have been made to the teams. Please ensure that the dates of birth entered are in the format "dd/mm/yyyy". All of the names on these sheets will then populate on the corresponding lane on the results sheet and also show on the valedation sheet that should show you the swimmers age for the competition. If the swimmer is over age this will change to red to alert you, where the swim should then be for no points.</t>
  </si>
  <si>
    <t>Disqualification</t>
  </si>
  <si>
    <t>If a swimmers is to get disqualified for any reason please enter the disqualification in the following manner:</t>
  </si>
  <si>
    <t>"dq " followed by the reason code - dq 4.4***</t>
  </si>
  <si>
    <t>For example. A Disqualification for a faulty start "moving before the start signal given" would need to be in put as "dq 4.4"</t>
  </si>
  <si>
    <t>***Please input some notes regarding the DQ in the Comments box. This can be the description on the DQ slip, just incase it goes missing.</t>
  </si>
  <si>
    <t>No Point/No Swim</t>
  </si>
  <si>
    <t>Judges Place Check</t>
  </si>
  <si>
    <t>DQ's or No Points</t>
  </si>
  <si>
    <t>Warnings</t>
  </si>
  <si>
    <t>Places</t>
  </si>
  <si>
    <t>Change</t>
  </si>
  <si>
    <t>No of 0 points</t>
  </si>
  <si>
    <t>points sum</t>
  </si>
  <si>
    <t>Total Check</t>
  </si>
  <si>
    <t>Number of teams competing in this gala:</t>
  </si>
  <si>
    <t>Placing Check</t>
  </si>
  <si>
    <t>In the columns following the results input there are some cells set up so you can easily check the input with the judges place slip. These cells will highlight in red if you have a joint placing.</t>
  </si>
  <si>
    <t>Paul Collins / Bobbie Gordon</t>
  </si>
  <si>
    <t>SE Number</t>
  </si>
  <si>
    <t>Please enter the License Number here (4EM24****):</t>
  </si>
  <si>
    <t>Please enter the gala venue here (use drop down, do not type):</t>
  </si>
  <si>
    <t>Please enter Teams for each lane below:</t>
  </si>
  <si>
    <t>PLEASE USE DROP DOWNS, DO NOT TYPE IN CELLS</t>
  </si>
  <si>
    <t>Lane 1:</t>
  </si>
  <si>
    <t>Lane 2:</t>
  </si>
  <si>
    <t>Lane 3:</t>
  </si>
  <si>
    <t>Lane 4:</t>
  </si>
  <si>
    <t>Lane 5:</t>
  </si>
  <si>
    <t>Lane 6:</t>
  </si>
  <si>
    <t>Stroke Codes</t>
  </si>
  <si>
    <t>DO NOT CHANGE THESE, THEY ARE PRESET UP FOR THE SPREADSHEET TO WORK CORRECTLY</t>
  </si>
  <si>
    <t>IM</t>
  </si>
  <si>
    <t>Pool Information</t>
  </si>
  <si>
    <t>Venue Name</t>
  </si>
  <si>
    <t>Full Venue Name</t>
  </si>
  <si>
    <t>Length</t>
  </si>
  <si>
    <t>Length Code</t>
  </si>
  <si>
    <t>Bingham LC</t>
  </si>
  <si>
    <t>Bingham Leisure Centre</t>
  </si>
  <si>
    <t>Bramcote LC</t>
  </si>
  <si>
    <t>Bramcote Leisure Centre</t>
  </si>
  <si>
    <t>Hucknall LC</t>
  </si>
  <si>
    <t>Hucknall Leisure Centre</t>
  </si>
  <si>
    <t>Lammas LC</t>
  </si>
  <si>
    <t>Lammas Leisure Centre - Sutton</t>
  </si>
  <si>
    <t>Water Meadows LC</t>
  </si>
  <si>
    <t>Watermeadows - Mansfield</t>
  </si>
  <si>
    <t>Worksop LC</t>
  </si>
  <si>
    <t>Worksop Leisure Centre</t>
  </si>
  <si>
    <t>Competing Clubs</t>
  </si>
  <si>
    <t>Short Name</t>
  </si>
  <si>
    <t>Meet Name</t>
  </si>
  <si>
    <t>Club Code</t>
  </si>
  <si>
    <t>Bramcote Swimming Club</t>
  </si>
  <si>
    <t>Bramcote</t>
  </si>
  <si>
    <t>BRMA</t>
  </si>
  <si>
    <t>CABSC</t>
  </si>
  <si>
    <t>Calverton and Bingham SC</t>
  </si>
  <si>
    <t>Calv Bing</t>
  </si>
  <si>
    <t>CALA</t>
  </si>
  <si>
    <t>Hucknall</t>
  </si>
  <si>
    <t>Hucknall Swimming Club</t>
  </si>
  <si>
    <t>HUKA</t>
  </si>
  <si>
    <t>Mansfield</t>
  </si>
  <si>
    <t>Mansfield SC</t>
  </si>
  <si>
    <t>MANA</t>
  </si>
  <si>
    <t>Nottingham Leander SC</t>
  </si>
  <si>
    <t>NottmLeander</t>
  </si>
  <si>
    <t>LEAA</t>
  </si>
  <si>
    <t>Sherwood Colliery SC</t>
  </si>
  <si>
    <t>Sherwood</t>
  </si>
  <si>
    <t>SHRA</t>
  </si>
  <si>
    <t>Sutton In Ashfield SC</t>
  </si>
  <si>
    <t>Sutton</t>
  </si>
  <si>
    <t>SUTA</t>
  </si>
  <si>
    <t>Worksop</t>
  </si>
  <si>
    <t>Worksop Dolphins SC</t>
  </si>
  <si>
    <t>WOKA</t>
  </si>
  <si>
    <t>Gala Information</t>
  </si>
  <si>
    <t>HDR File Information</t>
  </si>
  <si>
    <t>The information listed here can be copied out to a text document (use something like a notepad application). The HDR file needs to be saved with a file name such as LEAGUE.hdr and contain only the information shown in the HDR box. The MRF file needs to be saved with a filename such as LEAGUE.mrf and contain only the information listed to the left in the MRF field.</t>
  </si>
  <si>
    <t>Lane No.</t>
  </si>
  <si>
    <t>Event No</t>
  </si>
  <si>
    <t>Gender</t>
  </si>
  <si>
    <t>Forename</t>
  </si>
  <si>
    <t>Surname</t>
  </si>
  <si>
    <t>dob</t>
  </si>
  <si>
    <t>dob formatted</t>
  </si>
  <si>
    <t>time</t>
  </si>
  <si>
    <t>time conversion</t>
  </si>
  <si>
    <t>formatted time</t>
  </si>
  <si>
    <t>stroke</t>
  </si>
  <si>
    <t>distance</t>
  </si>
  <si>
    <t>event</t>
  </si>
  <si>
    <t>event code</t>
  </si>
  <si>
    <t>heat or final</t>
  </si>
  <si>
    <t>MRF File Information</t>
  </si>
  <si>
    <t>F</t>
  </si>
  <si>
    <t>Open/Male</t>
  </si>
  <si>
    <t>Female</t>
  </si>
  <si>
    <t>2 Open/Males and 2 Females (any order)</t>
  </si>
  <si>
    <t>1 Open/Male and 1 Female from each age group with the youngest Open/Male swimming first</t>
  </si>
  <si>
    <t>v 2024.2</t>
  </si>
  <si>
    <t>reg no.</t>
  </si>
  <si>
    <t>Swimmer Check information</t>
  </si>
  <si>
    <t>You can use this information to copy and paste out to a text file (name the file anything.txt). This file can then be imported into the online competitor check system found on the link below to check the swimmers infromation is correct with the online membership systems.
https://www.swimmingresults.org/competitionentrycheck/</t>
  </si>
  <si>
    <t>1 open/male and 1 female from each
age group (youngest Open/Male 1st)</t>
  </si>
  <si>
    <t>Belper Marlin</t>
  </si>
  <si>
    <t>Belper Marlin Swimming Club</t>
  </si>
  <si>
    <t>BelperMarlin</t>
  </si>
  <si>
    <t>BEMA</t>
  </si>
  <si>
    <t>Chesterfield</t>
  </si>
  <si>
    <t>Chesterfield Swimming Club</t>
  </si>
  <si>
    <t>CFDA</t>
  </si>
  <si>
    <t>Derby Excel</t>
  </si>
  <si>
    <t>Derby Excel Swimming Club</t>
  </si>
  <si>
    <t>DEXA</t>
  </si>
  <si>
    <t>Derby Phoenix</t>
  </si>
  <si>
    <t>Derby Phoenix SC</t>
  </si>
  <si>
    <t>DerbyPhoenix</t>
  </si>
  <si>
    <t>DEPA</t>
  </si>
  <si>
    <t>Dronfield Dolphins</t>
  </si>
  <si>
    <t>Dronfield Dolphins SC</t>
  </si>
  <si>
    <t>Dronfield</t>
  </si>
  <si>
    <t>DRDA</t>
  </si>
  <si>
    <t>Etwall Eagles</t>
  </si>
  <si>
    <t>Etwall Eagles SC</t>
  </si>
  <si>
    <t>Etwall</t>
  </si>
  <si>
    <t>ETEA</t>
  </si>
  <si>
    <t>Ilkeston</t>
  </si>
  <si>
    <t>Ilkeston SC</t>
  </si>
  <si>
    <t>ILKA</t>
  </si>
  <si>
    <t>Long Eaton A</t>
  </si>
  <si>
    <t>Long Eaton SC</t>
  </si>
  <si>
    <t>Long Eaton</t>
  </si>
  <si>
    <t>LEDA</t>
  </si>
  <si>
    <t>Long Eaton B</t>
  </si>
  <si>
    <t>Nottingham Leander</t>
  </si>
  <si>
    <t>Alfreton LC</t>
  </si>
  <si>
    <t>Alfreton Leisure Centre</t>
  </si>
  <si>
    <t>4EM25****</t>
  </si>
  <si>
    <t>Total Number of Indiviual Events</t>
  </si>
  <si>
    <t>Individual Swims by Age Group</t>
  </si>
  <si>
    <t>Carlton Forum</t>
  </si>
  <si>
    <t>Carlton Forum SC</t>
  </si>
  <si>
    <t>CARA</t>
  </si>
  <si>
    <t>CarltonForum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</si>
</sst>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809]dd\ mmmm\ yyyy;@"/>
    <numFmt numFmtId="165" formatCode="dd/mm/yy;@"/>
    <numFmt numFmtId="166" formatCode="yyyy\-mm\-dd;@"/>
  </numFmts>
  <fonts count="18" x14ac:knownFonts="1">
    <font>
      <sz val="10"/>
      <name val="Arial"/>
    </font>
    <font>
      <b/>
      <sz val="10"/>
      <name val="Arial"/>
      <family val="2"/>
    </font>
    <font>
      <b/>
      <sz val="14"/>
      <name val="Arial"/>
      <family val="2"/>
    </font>
    <font>
      <b/>
      <sz val="10"/>
      <color indexed="9"/>
      <name val="Arial"/>
      <family val="2"/>
    </font>
    <font>
      <sz val="8"/>
      <name val="Arial"/>
      <family val="2"/>
    </font>
    <font>
      <b/>
      <sz val="12"/>
      <name val="Arial"/>
      <family val="2"/>
    </font>
    <font>
      <b/>
      <sz val="16"/>
      <name val="Arial"/>
      <family val="2"/>
    </font>
    <font>
      <b/>
      <u/>
      <sz val="22"/>
      <name val="Arial"/>
      <family val="2"/>
    </font>
    <font>
      <b/>
      <u/>
      <sz val="11"/>
      <name val="Arial"/>
      <family val="2"/>
    </font>
    <font>
      <sz val="10"/>
      <name val="Arial"/>
      <family val="2"/>
    </font>
    <font>
      <u/>
      <sz val="10"/>
      <name val="Arial"/>
      <family val="2"/>
    </font>
    <font>
      <sz val="10"/>
      <name val="Arial"/>
      <family val="2"/>
    </font>
    <font>
      <sz val="12"/>
      <name val="Arial"/>
      <family val="2"/>
    </font>
    <font>
      <sz val="10"/>
      <name val="Arial"/>
      <family val="2"/>
    </font>
    <font>
      <b/>
      <sz val="10"/>
      <color theme="0"/>
      <name val="Arial"/>
      <family val="2"/>
    </font>
    <font>
      <sz val="10"/>
      <color theme="0"/>
      <name val="Arial"/>
      <family val="2"/>
    </font>
    <font>
      <b/>
      <sz val="22"/>
      <name val="Arial"/>
      <family val="2"/>
    </font>
    <font>
      <b/>
      <sz val="18"/>
      <name val="Arial"/>
      <family val="2"/>
    </font>
  </fonts>
  <fills count="14">
    <fill>
      <patternFill patternType="none"/>
    </fill>
    <fill>
      <patternFill patternType="gray125"/>
    </fill>
    <fill>
      <patternFill patternType="solid">
        <fgColor theme="0"/>
        <bgColor indexed="64"/>
      </patternFill>
    </fill>
    <fill>
      <patternFill patternType="solid">
        <fgColor rgb="FFFFFF00"/>
        <bgColor indexed="64"/>
      </patternFill>
    </fill>
    <fill>
      <patternFill patternType="solid">
        <fgColor rgb="FF00B0F0"/>
        <bgColor indexed="64"/>
      </patternFill>
    </fill>
    <fill>
      <patternFill patternType="solid">
        <fgColor rgb="FFFF0000"/>
        <bgColor indexed="64"/>
      </patternFill>
    </fill>
    <fill>
      <patternFill patternType="solid">
        <fgColor rgb="FF00FF00"/>
        <bgColor indexed="64"/>
      </patternFill>
    </fill>
    <fill>
      <patternFill patternType="solid">
        <fgColor rgb="FF92D050"/>
        <bgColor indexed="64"/>
      </patternFill>
    </fill>
    <fill>
      <patternFill patternType="solid">
        <fgColor theme="0" tint="-0.499984740745262"/>
        <bgColor indexed="64"/>
      </patternFill>
    </fill>
    <fill>
      <patternFill patternType="solid">
        <fgColor theme="1"/>
        <bgColor indexed="64"/>
      </patternFill>
    </fill>
    <fill>
      <patternFill patternType="solid">
        <fgColor rgb="FF7030A0"/>
        <bgColor indexed="64"/>
      </patternFill>
    </fill>
    <fill>
      <patternFill patternType="solid">
        <fgColor rgb="FF3366FF"/>
        <bgColor indexed="64"/>
      </patternFill>
    </fill>
    <fill>
      <patternFill patternType="solid">
        <fgColor rgb="FFFF66FF"/>
        <bgColor indexed="64"/>
      </patternFill>
    </fill>
    <fill>
      <patternFill patternType="solid">
        <fgColor theme="0" tint="-4.9989318521683403E-2"/>
        <bgColor indexed="64"/>
      </patternFill>
    </fill>
  </fills>
  <borders count="23">
    <border>
      <left/>
      <right/>
      <top/>
      <bottom/>
      <diagonal/>
    </border>
    <border>
      <left/>
      <right style="thin">
        <color indexed="64"/>
      </right>
      <top/>
      <bottom/>
      <diagonal/>
    </border>
    <border>
      <left style="medium">
        <color indexed="64"/>
      </left>
      <right style="medium">
        <color indexed="64"/>
      </right>
      <top style="medium">
        <color indexed="64"/>
      </top>
      <bottom style="medium">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bottom style="thick">
        <color indexed="64"/>
      </bottom>
      <diagonal/>
    </border>
    <border>
      <left style="thin">
        <color indexed="64"/>
      </left>
      <right style="thin">
        <color indexed="64"/>
      </right>
      <top style="thin">
        <color indexed="64"/>
      </top>
      <bottom/>
      <diagonal/>
    </border>
    <border>
      <left/>
      <right style="thin">
        <color indexed="64"/>
      </right>
      <top/>
      <bottom style="thick">
        <color indexed="64"/>
      </bottom>
      <diagonal/>
    </border>
    <border>
      <left style="thin">
        <color indexed="64"/>
      </left>
      <right/>
      <top/>
      <bottom style="thick">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s>
  <cellStyleXfs count="1">
    <xf numFmtId="0" fontId="0" fillId="0" borderId="0"/>
  </cellStyleXfs>
  <cellXfs count="256">
    <xf numFmtId="0" fontId="0" fillId="0" borderId="0" xfId="0"/>
    <xf numFmtId="0" fontId="1" fillId="0" borderId="0" xfId="0" applyFont="1"/>
    <xf numFmtId="0" fontId="1" fillId="0" borderId="0" xfId="0" applyFont="1" applyAlignment="1">
      <alignment horizontal="center"/>
    </xf>
    <xf numFmtId="0" fontId="1" fillId="0" borderId="1" xfId="0" applyFont="1" applyBorder="1"/>
    <xf numFmtId="2" fontId="1" fillId="0" borderId="0" xfId="0" applyNumberFormat="1" applyFont="1" applyProtection="1">
      <protection locked="0"/>
    </xf>
    <xf numFmtId="0" fontId="0" fillId="2" borderId="0" xfId="0" applyFill="1"/>
    <xf numFmtId="0" fontId="9" fillId="2" borderId="0" xfId="0" applyFont="1" applyFill="1" applyAlignment="1">
      <alignment horizontal="left"/>
    </xf>
    <xf numFmtId="0" fontId="10" fillId="2" borderId="0" xfId="0" applyFont="1" applyFill="1" applyAlignment="1">
      <alignment horizontal="left"/>
    </xf>
    <xf numFmtId="0" fontId="0" fillId="2" borderId="0" xfId="0" applyFill="1" applyAlignment="1">
      <alignment horizontal="left"/>
    </xf>
    <xf numFmtId="0" fontId="9" fillId="2" borderId="0" xfId="0" applyFont="1" applyFill="1" applyAlignment="1">
      <alignment horizontal="left" wrapText="1"/>
    </xf>
    <xf numFmtId="0" fontId="9" fillId="3" borderId="0" xfId="0" applyFont="1" applyFill="1" applyAlignment="1">
      <alignment horizontal="left"/>
    </xf>
    <xf numFmtId="0" fontId="9" fillId="2" borderId="2" xfId="0" applyFont="1" applyFill="1" applyBorder="1" applyAlignment="1" applyProtection="1">
      <alignment horizontal="center"/>
      <protection locked="0"/>
    </xf>
    <xf numFmtId="2" fontId="1" fillId="0" borderId="3" xfId="0" applyNumberFormat="1" applyFont="1" applyBorder="1" applyProtection="1">
      <protection locked="0"/>
    </xf>
    <xf numFmtId="0" fontId="1" fillId="0" borderId="3" xfId="0" applyFont="1" applyBorder="1" applyAlignment="1">
      <alignment horizontal="center"/>
    </xf>
    <xf numFmtId="0" fontId="1" fillId="0" borderId="4" xfId="0" applyFont="1" applyBorder="1"/>
    <xf numFmtId="0" fontId="1" fillId="0" borderId="5" xfId="0" applyFont="1" applyBorder="1"/>
    <xf numFmtId="0" fontId="1" fillId="0" borderId="6" xfId="0" applyFont="1" applyBorder="1"/>
    <xf numFmtId="0" fontId="1" fillId="0" borderId="6" xfId="0" applyFont="1" applyBorder="1" applyAlignment="1">
      <alignment horizontal="left"/>
    </xf>
    <xf numFmtId="14" fontId="0" fillId="0" borderId="0" xfId="0" applyNumberFormat="1"/>
    <xf numFmtId="14" fontId="9" fillId="0" borderId="7" xfId="0" applyNumberFormat="1" applyFont="1" applyBorder="1" applyAlignment="1">
      <alignment horizontal="center"/>
    </xf>
    <xf numFmtId="0" fontId="0" fillId="0" borderId="7" xfId="0" applyBorder="1"/>
    <xf numFmtId="14" fontId="0" fillId="0" borderId="7" xfId="0" applyNumberFormat="1" applyBorder="1"/>
    <xf numFmtId="14" fontId="0" fillId="0" borderId="7" xfId="0" applyNumberFormat="1" applyBorder="1" applyAlignment="1">
      <alignment horizontal="center"/>
    </xf>
    <xf numFmtId="14" fontId="0" fillId="0" borderId="7" xfId="0" applyNumberFormat="1" applyBorder="1" applyProtection="1">
      <protection locked="0"/>
    </xf>
    <xf numFmtId="0" fontId="0" fillId="0" borderId="7" xfId="0" applyBorder="1" applyProtection="1">
      <protection locked="0"/>
    </xf>
    <xf numFmtId="0" fontId="1" fillId="0" borderId="6" xfId="0" applyFont="1" applyBorder="1" applyAlignment="1">
      <alignment horizontal="center"/>
    </xf>
    <xf numFmtId="0" fontId="1" fillId="6" borderId="9" xfId="0" applyFont="1" applyFill="1" applyBorder="1" applyAlignment="1">
      <alignment horizontal="center"/>
    </xf>
    <xf numFmtId="0" fontId="11" fillId="0" borderId="6" xfId="0" applyFont="1" applyBorder="1"/>
    <xf numFmtId="0" fontId="11" fillId="0" borderId="6" xfId="0" applyFont="1" applyBorder="1" applyAlignment="1">
      <alignment horizontal="left"/>
    </xf>
    <xf numFmtId="0" fontId="1" fillId="0" borderId="7" xfId="0" applyFont="1" applyBorder="1" applyAlignment="1">
      <alignment horizontal="center"/>
    </xf>
    <xf numFmtId="14" fontId="1" fillId="0" borderId="7" xfId="0" applyNumberFormat="1" applyFont="1" applyBorder="1" applyAlignment="1">
      <alignment horizontal="center"/>
    </xf>
    <xf numFmtId="0" fontId="1" fillId="2" borderId="0" xfId="0" applyFont="1" applyFill="1" applyAlignment="1">
      <alignment wrapText="1"/>
    </xf>
    <xf numFmtId="0" fontId="1" fillId="0" borderId="5" xfId="0" applyFont="1" applyBorder="1" applyAlignment="1">
      <alignment horizontal="center"/>
    </xf>
    <xf numFmtId="14" fontId="1" fillId="0" borderId="5" xfId="0" applyNumberFormat="1" applyFont="1" applyBorder="1" applyAlignment="1">
      <alignment horizontal="center"/>
    </xf>
    <xf numFmtId="0" fontId="1" fillId="2" borderId="8" xfId="0" applyFont="1" applyFill="1" applyBorder="1"/>
    <xf numFmtId="0" fontId="1" fillId="2" borderId="6" xfId="0" applyFont="1" applyFill="1" applyBorder="1"/>
    <xf numFmtId="0" fontId="1" fillId="2" borderId="9" xfId="0" applyFont="1" applyFill="1" applyBorder="1"/>
    <xf numFmtId="0" fontId="1" fillId="2" borderId="10" xfId="0" applyFont="1" applyFill="1" applyBorder="1"/>
    <xf numFmtId="0" fontId="1" fillId="2" borderId="0" xfId="0" applyFont="1" applyFill="1"/>
    <xf numFmtId="0" fontId="1" fillId="2" borderId="1" xfId="0" applyFont="1" applyFill="1" applyBorder="1" applyAlignment="1">
      <alignment horizontal="right"/>
    </xf>
    <xf numFmtId="0" fontId="1" fillId="2" borderId="11" xfId="0" applyFont="1" applyFill="1" applyBorder="1"/>
    <xf numFmtId="0" fontId="1" fillId="2" borderId="12" xfId="0" applyFont="1" applyFill="1" applyBorder="1"/>
    <xf numFmtId="0" fontId="1" fillId="2" borderId="13" xfId="0" applyFont="1" applyFill="1" applyBorder="1"/>
    <xf numFmtId="0" fontId="1" fillId="2" borderId="3" xfId="0" applyFont="1" applyFill="1" applyBorder="1"/>
    <xf numFmtId="0" fontId="1" fillId="2" borderId="4" xfId="0" applyFont="1" applyFill="1" applyBorder="1" applyAlignment="1">
      <alignment horizontal="right"/>
    </xf>
    <xf numFmtId="14" fontId="11" fillId="0" borderId="7" xfId="0" applyNumberFormat="1" applyFont="1" applyBorder="1" applyAlignment="1">
      <alignment horizontal="center"/>
    </xf>
    <xf numFmtId="0" fontId="1" fillId="2" borderId="0" xfId="0" applyFont="1" applyFill="1" applyAlignment="1">
      <alignment vertical="center" wrapText="1"/>
    </xf>
    <xf numFmtId="0" fontId="14" fillId="2" borderId="0" xfId="0" applyFont="1" applyFill="1"/>
    <xf numFmtId="0" fontId="14" fillId="2" borderId="0" xfId="0" applyFont="1" applyFill="1" applyAlignment="1">
      <alignment vertical="center" wrapText="1"/>
    </xf>
    <xf numFmtId="0" fontId="14" fillId="2" borderId="3" xfId="0" applyFont="1" applyFill="1" applyBorder="1"/>
    <xf numFmtId="0" fontId="14" fillId="2" borderId="0" xfId="0" applyFont="1" applyFill="1" applyAlignment="1">
      <alignment wrapText="1"/>
    </xf>
    <xf numFmtId="0" fontId="1" fillId="0" borderId="7" xfId="0" applyFont="1" applyBorder="1"/>
    <xf numFmtId="0" fontId="11" fillId="2" borderId="0" xfId="0" applyFont="1" applyFill="1" applyAlignment="1">
      <alignment horizontal="left"/>
    </xf>
    <xf numFmtId="0" fontId="11" fillId="2" borderId="0" xfId="0" applyFont="1" applyFill="1" applyAlignment="1">
      <alignment wrapText="1"/>
    </xf>
    <xf numFmtId="0" fontId="11" fillId="2" borderId="0" xfId="0" applyFont="1" applyFill="1" applyAlignment="1">
      <alignment horizontal="left" wrapText="1"/>
    </xf>
    <xf numFmtId="0" fontId="1" fillId="2" borderId="0" xfId="0" applyFont="1" applyFill="1" applyAlignment="1">
      <alignment horizontal="center"/>
    </xf>
    <xf numFmtId="0" fontId="1" fillId="2" borderId="1" xfId="0" applyFont="1" applyFill="1" applyBorder="1" applyAlignment="1">
      <alignment horizontal="center"/>
    </xf>
    <xf numFmtId="0" fontId="1" fillId="2" borderId="1" xfId="0" applyFont="1" applyFill="1" applyBorder="1"/>
    <xf numFmtId="0" fontId="1" fillId="2" borderId="0" xfId="0" applyFont="1" applyFill="1" applyAlignment="1">
      <alignment horizontal="right"/>
    </xf>
    <xf numFmtId="0" fontId="9" fillId="2" borderId="0" xfId="0" applyFont="1" applyFill="1" applyAlignment="1">
      <alignment horizontal="center"/>
    </xf>
    <xf numFmtId="0" fontId="1" fillId="2" borderId="7" xfId="0" applyFont="1" applyFill="1" applyBorder="1" applyAlignment="1">
      <alignment horizontal="center"/>
    </xf>
    <xf numFmtId="0" fontId="1" fillId="2" borderId="15" xfId="0" applyFont="1" applyFill="1" applyBorder="1"/>
    <xf numFmtId="0" fontId="1" fillId="2" borderId="4" xfId="0" applyFont="1" applyFill="1" applyBorder="1"/>
    <xf numFmtId="0" fontId="1" fillId="2" borderId="16" xfId="0" applyFont="1" applyFill="1" applyBorder="1"/>
    <xf numFmtId="0" fontId="2" fillId="2" borderId="0" xfId="0" applyFont="1" applyFill="1" applyAlignment="1">
      <alignment vertical="top" wrapText="1"/>
    </xf>
    <xf numFmtId="2" fontId="1" fillId="2" borderId="0" xfId="0" applyNumberFormat="1" applyFont="1" applyFill="1"/>
    <xf numFmtId="2" fontId="1" fillId="2" borderId="16" xfId="0" applyNumberFormat="1" applyFont="1" applyFill="1" applyBorder="1"/>
    <xf numFmtId="0" fontId="1" fillId="2" borderId="6" xfId="0" applyFont="1" applyFill="1" applyBorder="1" applyAlignment="1">
      <alignment horizontal="left"/>
    </xf>
    <xf numFmtId="0" fontId="1" fillId="2" borderId="3" xfId="0" applyFont="1" applyFill="1" applyBorder="1" applyAlignment="1">
      <alignment horizontal="left"/>
    </xf>
    <xf numFmtId="49" fontId="1" fillId="2" borderId="3" xfId="0" applyNumberFormat="1" applyFont="1" applyFill="1" applyBorder="1"/>
    <xf numFmtId="49" fontId="1" fillId="2" borderId="6" xfId="0" applyNumberFormat="1" applyFont="1" applyFill="1" applyBorder="1"/>
    <xf numFmtId="0" fontId="1" fillId="2" borderId="16" xfId="0" applyFont="1" applyFill="1" applyBorder="1" applyAlignment="1">
      <alignment horizontal="left"/>
    </xf>
    <xf numFmtId="0" fontId="1" fillId="2" borderId="12" xfId="0" applyFont="1" applyFill="1" applyBorder="1" applyAlignment="1">
      <alignment horizontal="center"/>
    </xf>
    <xf numFmtId="0" fontId="1" fillId="2" borderId="14" xfId="0" applyFont="1" applyFill="1" applyBorder="1"/>
    <xf numFmtId="0" fontId="1" fillId="2" borderId="17" xfId="0" applyFont="1" applyFill="1" applyBorder="1" applyAlignment="1">
      <alignment horizontal="center"/>
    </xf>
    <xf numFmtId="0" fontId="1" fillId="2" borderId="18" xfId="0" applyFont="1" applyFill="1" applyBorder="1" applyAlignment="1">
      <alignment horizontal="center"/>
    </xf>
    <xf numFmtId="0" fontId="1" fillId="2" borderId="16" xfId="0" applyFont="1" applyFill="1" applyBorder="1" applyAlignment="1">
      <alignment horizontal="center"/>
    </xf>
    <xf numFmtId="0" fontId="1" fillId="2" borderId="18" xfId="0" applyFont="1" applyFill="1" applyBorder="1"/>
    <xf numFmtId="2" fontId="1" fillId="2" borderId="19" xfId="0" applyNumberFormat="1" applyFont="1" applyFill="1" applyBorder="1"/>
    <xf numFmtId="0" fontId="3" fillId="2" borderId="0" xfId="0" applyFont="1" applyFill="1" applyAlignment="1">
      <alignment horizontal="center"/>
    </xf>
    <xf numFmtId="0" fontId="1" fillId="2" borderId="7" xfId="0" applyFont="1" applyFill="1" applyBorder="1" applyProtection="1">
      <protection locked="0"/>
    </xf>
    <xf numFmtId="0" fontId="1" fillId="2" borderId="7" xfId="0" applyFont="1" applyFill="1" applyBorder="1"/>
    <xf numFmtId="0" fontId="0" fillId="0" borderId="7" xfId="0" applyBorder="1" applyAlignment="1" applyProtection="1">
      <alignment horizontal="right"/>
      <protection locked="0"/>
    </xf>
    <xf numFmtId="0" fontId="9" fillId="0" borderId="7" xfId="0" applyFont="1" applyBorder="1" applyProtection="1">
      <protection locked="0"/>
    </xf>
    <xf numFmtId="0" fontId="1" fillId="7" borderId="0" xfId="0" applyFont="1" applyFill="1" applyAlignment="1">
      <alignment horizontal="center"/>
    </xf>
    <xf numFmtId="0" fontId="0" fillId="8" borderId="0" xfId="0" applyFill="1"/>
    <xf numFmtId="0" fontId="14" fillId="8" borderId="11" xfId="0" applyFont="1" applyFill="1" applyBorder="1" applyAlignment="1" applyProtection="1">
      <alignment horizontal="center"/>
      <protection hidden="1"/>
    </xf>
    <xf numFmtId="0" fontId="14" fillId="8" borderId="12" xfId="0" applyFont="1" applyFill="1" applyBorder="1" applyAlignment="1" applyProtection="1">
      <alignment horizontal="center"/>
      <protection hidden="1"/>
    </xf>
    <xf numFmtId="0" fontId="14" fillId="8" borderId="14" xfId="0" applyFont="1" applyFill="1" applyBorder="1" applyAlignment="1" applyProtection="1">
      <alignment horizontal="center"/>
      <protection hidden="1"/>
    </xf>
    <xf numFmtId="0" fontId="0" fillId="0" borderId="8" xfId="0" applyBorder="1" applyProtection="1">
      <protection hidden="1"/>
    </xf>
    <xf numFmtId="0" fontId="0" fillId="0" borderId="6" xfId="0" applyBorder="1" applyProtection="1">
      <protection hidden="1"/>
    </xf>
    <xf numFmtId="0" fontId="0" fillId="0" borderId="9" xfId="0" applyBorder="1" applyProtection="1">
      <protection hidden="1"/>
    </xf>
    <xf numFmtId="0" fontId="0" fillId="0" borderId="10" xfId="0" applyBorder="1" applyProtection="1">
      <protection hidden="1"/>
    </xf>
    <xf numFmtId="0" fontId="0" fillId="0" borderId="0" xfId="0" applyProtection="1">
      <protection hidden="1"/>
    </xf>
    <xf numFmtId="0" fontId="0" fillId="0" borderId="1" xfId="0" applyBorder="1" applyProtection="1">
      <protection hidden="1"/>
    </xf>
    <xf numFmtId="0" fontId="0" fillId="0" borderId="13" xfId="0" applyBorder="1" applyProtection="1">
      <protection hidden="1"/>
    </xf>
    <xf numFmtId="0" fontId="0" fillId="0" borderId="3" xfId="0" applyBorder="1" applyProtection="1">
      <protection hidden="1"/>
    </xf>
    <xf numFmtId="0" fontId="0" fillId="0" borderId="4" xfId="0" applyBorder="1" applyProtection="1">
      <protection hidden="1"/>
    </xf>
    <xf numFmtId="0" fontId="9" fillId="0" borderId="8" xfId="0" applyFont="1" applyBorder="1" applyProtection="1">
      <protection hidden="1"/>
    </xf>
    <xf numFmtId="0" fontId="9" fillId="0" borderId="6" xfId="0" applyFont="1" applyBorder="1" applyProtection="1">
      <protection hidden="1"/>
    </xf>
    <xf numFmtId="0" fontId="9" fillId="0" borderId="10" xfId="0" applyFont="1" applyBorder="1" applyProtection="1">
      <protection hidden="1"/>
    </xf>
    <xf numFmtId="0" fontId="9" fillId="0" borderId="13" xfId="0" applyFont="1" applyBorder="1" applyProtection="1">
      <protection hidden="1"/>
    </xf>
    <xf numFmtId="0" fontId="9" fillId="0" borderId="3" xfId="0" applyFont="1" applyBorder="1" applyProtection="1">
      <protection hidden="1"/>
    </xf>
    <xf numFmtId="166" fontId="9" fillId="0" borderId="13" xfId="0" applyNumberFormat="1" applyFont="1" applyBorder="1" applyProtection="1">
      <protection hidden="1"/>
    </xf>
    <xf numFmtId="0" fontId="9" fillId="0" borderId="4" xfId="0" applyFont="1" applyBorder="1" applyProtection="1">
      <protection hidden="1"/>
    </xf>
    <xf numFmtId="0" fontId="0" fillId="2" borderId="0" xfId="0" applyFill="1" applyAlignment="1">
      <alignment horizontal="center"/>
    </xf>
    <xf numFmtId="0" fontId="0" fillId="8" borderId="0" xfId="0" applyFill="1" applyProtection="1">
      <protection hidden="1"/>
    </xf>
    <xf numFmtId="0" fontId="14" fillId="8" borderId="0" xfId="0" applyFont="1" applyFill="1" applyAlignment="1" applyProtection="1">
      <alignment horizontal="center"/>
      <protection hidden="1"/>
    </xf>
    <xf numFmtId="0" fontId="0" fillId="0" borderId="7" xfId="0" applyBorder="1" applyProtection="1">
      <protection locked="0" hidden="1"/>
    </xf>
    <xf numFmtId="0" fontId="14" fillId="9" borderId="0" xfId="0" applyFont="1" applyFill="1" applyProtection="1">
      <protection hidden="1"/>
    </xf>
    <xf numFmtId="165" fontId="14" fillId="9" borderId="0" xfId="0" applyNumberFormat="1" applyFont="1" applyFill="1" applyProtection="1">
      <protection hidden="1"/>
    </xf>
    <xf numFmtId="0" fontId="14" fillId="8" borderId="0" xfId="0" applyFont="1" applyFill="1" applyProtection="1">
      <protection hidden="1"/>
    </xf>
    <xf numFmtId="0" fontId="0" fillId="7" borderId="0" xfId="0" applyFill="1" applyProtection="1">
      <protection hidden="1"/>
    </xf>
    <xf numFmtId="0" fontId="0" fillId="4" borderId="0" xfId="0" applyFill="1" applyProtection="1">
      <protection hidden="1"/>
    </xf>
    <xf numFmtId="0" fontId="0" fillId="3" borderId="0" xfId="0" applyFill="1" applyProtection="1">
      <protection hidden="1"/>
    </xf>
    <xf numFmtId="14" fontId="0" fillId="4" borderId="0" xfId="0" applyNumberFormat="1" applyFill="1" applyProtection="1">
      <protection hidden="1"/>
    </xf>
    <xf numFmtId="2" fontId="0" fillId="10" borderId="0" xfId="0" applyNumberFormat="1" applyFill="1" applyProtection="1">
      <protection hidden="1"/>
    </xf>
    <xf numFmtId="2" fontId="0" fillId="7" borderId="0" xfId="0" applyNumberFormat="1" applyFill="1" applyProtection="1">
      <protection hidden="1"/>
    </xf>
    <xf numFmtId="2" fontId="0" fillId="8" borderId="0" xfId="0" applyNumberFormat="1" applyFill="1" applyProtection="1">
      <protection hidden="1"/>
    </xf>
    <xf numFmtId="0" fontId="9" fillId="7" borderId="0" xfId="0" applyFont="1" applyFill="1" applyProtection="1">
      <protection hidden="1"/>
    </xf>
    <xf numFmtId="0" fontId="9" fillId="8" borderId="0" xfId="0" applyFont="1" applyFill="1" applyProtection="1">
      <protection hidden="1"/>
    </xf>
    <xf numFmtId="0" fontId="0" fillId="0" borderId="17" xfId="0" applyBorder="1" applyProtection="1">
      <protection locked="0" hidden="1"/>
    </xf>
    <xf numFmtId="0" fontId="0" fillId="0" borderId="15" xfId="0" applyBorder="1" applyProtection="1">
      <protection locked="0" hidden="1"/>
    </xf>
    <xf numFmtId="0" fontId="0" fillId="10" borderId="0" xfId="0" applyFill="1" applyProtection="1">
      <protection hidden="1"/>
    </xf>
    <xf numFmtId="0" fontId="0" fillId="0" borderId="5" xfId="0" applyBorder="1" applyProtection="1">
      <protection locked="0" hidden="1"/>
    </xf>
    <xf numFmtId="0" fontId="0" fillId="2" borderId="8" xfId="0" applyFill="1" applyBorder="1" applyProtection="1">
      <protection hidden="1"/>
    </xf>
    <xf numFmtId="0" fontId="0" fillId="2" borderId="9" xfId="0" applyFill="1" applyBorder="1" applyProtection="1">
      <protection hidden="1"/>
    </xf>
    <xf numFmtId="0" fontId="0" fillId="2" borderId="10" xfId="0" applyFill="1" applyBorder="1" applyProtection="1">
      <protection hidden="1"/>
    </xf>
    <xf numFmtId="0" fontId="0" fillId="2" borderId="1" xfId="0" applyFill="1" applyBorder="1" applyProtection="1">
      <protection hidden="1"/>
    </xf>
    <xf numFmtId="0" fontId="0" fillId="2" borderId="13" xfId="0" applyFill="1" applyBorder="1" applyProtection="1">
      <protection hidden="1"/>
    </xf>
    <xf numFmtId="0" fontId="0" fillId="2" borderId="4" xfId="0" applyFill="1" applyBorder="1" applyProtection="1">
      <protection hidden="1"/>
    </xf>
    <xf numFmtId="0" fontId="9" fillId="2" borderId="6" xfId="0" applyFont="1" applyFill="1" applyBorder="1"/>
    <xf numFmtId="0" fontId="9" fillId="2" borderId="9" xfId="0" applyFont="1" applyFill="1" applyBorder="1"/>
    <xf numFmtId="0" fontId="9" fillId="2" borderId="0" xfId="0" applyFont="1" applyFill="1"/>
    <xf numFmtId="0" fontId="9" fillId="2" borderId="1" xfId="0" applyFont="1" applyFill="1" applyBorder="1" applyAlignment="1">
      <alignment horizontal="right"/>
    </xf>
    <xf numFmtId="0" fontId="9" fillId="2" borderId="12" xfId="0" applyFont="1" applyFill="1" applyBorder="1"/>
    <xf numFmtId="0" fontId="13" fillId="2" borderId="6" xfId="0" applyFont="1" applyFill="1" applyBorder="1"/>
    <xf numFmtId="0" fontId="0" fillId="2" borderId="3" xfId="0" applyFill="1" applyBorder="1"/>
    <xf numFmtId="0" fontId="9" fillId="2" borderId="4" xfId="0" applyFont="1" applyFill="1" applyBorder="1" applyAlignment="1">
      <alignment horizontal="right"/>
    </xf>
    <xf numFmtId="0" fontId="9" fillId="2" borderId="8" xfId="0" applyFont="1" applyFill="1" applyBorder="1"/>
    <xf numFmtId="0" fontId="9" fillId="2" borderId="10" xfId="0" applyFont="1" applyFill="1" applyBorder="1"/>
    <xf numFmtId="0" fontId="9" fillId="2" borderId="11" xfId="0" applyFont="1" applyFill="1" applyBorder="1"/>
    <xf numFmtId="0" fontId="0" fillId="2" borderId="10" xfId="0" applyFill="1" applyBorder="1"/>
    <xf numFmtId="0" fontId="0" fillId="2" borderId="13" xfId="0" applyFill="1" applyBorder="1"/>
    <xf numFmtId="0" fontId="1" fillId="11" borderId="9" xfId="0" applyFont="1" applyFill="1" applyBorder="1" applyAlignment="1">
      <alignment horizontal="center"/>
    </xf>
    <xf numFmtId="0" fontId="1" fillId="11" borderId="4" xfId="0" applyFont="1" applyFill="1" applyBorder="1" applyAlignment="1">
      <alignment horizontal="center"/>
    </xf>
    <xf numFmtId="0" fontId="1" fillId="12" borderId="9" xfId="0" applyFont="1" applyFill="1" applyBorder="1" applyAlignment="1">
      <alignment horizontal="center"/>
    </xf>
    <xf numFmtId="0" fontId="1" fillId="12" borderId="4" xfId="0" applyFont="1" applyFill="1" applyBorder="1" applyAlignment="1">
      <alignment horizontal="center"/>
    </xf>
    <xf numFmtId="0" fontId="1" fillId="4" borderId="0" xfId="0" applyFont="1" applyFill="1" applyAlignment="1">
      <alignment horizontal="center"/>
    </xf>
    <xf numFmtId="0" fontId="0" fillId="8" borderId="0" xfId="0" applyFill="1" applyAlignment="1" applyProtection="1">
      <alignment vertical="top" wrapText="1"/>
      <protection hidden="1"/>
    </xf>
    <xf numFmtId="0" fontId="14" fillId="8" borderId="8" xfId="0" applyFont="1" applyFill="1" applyBorder="1" applyAlignment="1" applyProtection="1">
      <alignment horizontal="center"/>
      <protection hidden="1"/>
    </xf>
    <xf numFmtId="0" fontId="14" fillId="8" borderId="6" xfId="0" applyFont="1" applyFill="1" applyBorder="1" applyAlignment="1" applyProtection="1">
      <alignment horizontal="center"/>
      <protection hidden="1"/>
    </xf>
    <xf numFmtId="0" fontId="14" fillId="8" borderId="9" xfId="0" applyFont="1" applyFill="1" applyBorder="1" applyAlignment="1" applyProtection="1">
      <alignment horizontal="center"/>
      <protection hidden="1"/>
    </xf>
    <xf numFmtId="0" fontId="9" fillId="0" borderId="0" xfId="0" applyFont="1" applyProtection="1">
      <protection hidden="1"/>
    </xf>
    <xf numFmtId="0" fontId="17" fillId="5" borderId="0" xfId="0" applyFont="1" applyFill="1" applyAlignment="1">
      <alignment horizontal="center" vertical="center"/>
    </xf>
    <xf numFmtId="0" fontId="1" fillId="7" borderId="0" xfId="0" applyFont="1" applyFill="1" applyAlignment="1">
      <alignment horizontal="right"/>
    </xf>
    <xf numFmtId="0" fontId="11" fillId="2" borderId="0" xfId="0" applyFont="1" applyFill="1" applyAlignment="1">
      <alignment horizontal="left"/>
    </xf>
    <xf numFmtId="0" fontId="0" fillId="2" borderId="0" xfId="0" applyFill="1" applyAlignment="1">
      <alignment horizontal="left"/>
    </xf>
    <xf numFmtId="0" fontId="9" fillId="2" borderId="20" xfId="0" applyFont="1" applyFill="1" applyBorder="1" applyAlignment="1" applyProtection="1">
      <alignment horizontal="center"/>
      <protection locked="0"/>
    </xf>
    <xf numFmtId="0" fontId="9" fillId="2" borderId="21" xfId="0" applyFont="1" applyFill="1" applyBorder="1" applyAlignment="1" applyProtection="1">
      <alignment horizontal="center"/>
      <protection locked="0"/>
    </xf>
    <xf numFmtId="0" fontId="8" fillId="2" borderId="0" xfId="0" applyFont="1" applyFill="1" applyAlignment="1">
      <alignment horizontal="left"/>
    </xf>
    <xf numFmtId="0" fontId="0" fillId="2" borderId="0" xfId="0" applyFill="1" applyAlignment="1">
      <alignment horizontal="left" wrapText="1"/>
    </xf>
    <xf numFmtId="0" fontId="9" fillId="2" borderId="0" xfId="0" applyFont="1" applyFill="1" applyAlignment="1">
      <alignment horizontal="left"/>
    </xf>
    <xf numFmtId="0" fontId="10" fillId="2" borderId="0" xfId="0" applyFont="1" applyFill="1" applyAlignment="1">
      <alignment horizontal="left"/>
    </xf>
    <xf numFmtId="0" fontId="9" fillId="3" borderId="0" xfId="0" applyFont="1" applyFill="1" applyAlignment="1">
      <alignment horizontal="left"/>
    </xf>
    <xf numFmtId="0" fontId="11" fillId="2" borderId="0" xfId="0" applyFont="1" applyFill="1" applyAlignment="1">
      <alignment horizontal="left" wrapText="1"/>
    </xf>
    <xf numFmtId="0" fontId="7" fillId="2" borderId="0" xfId="0" applyFont="1" applyFill="1" applyAlignment="1">
      <alignment horizontal="center"/>
    </xf>
    <xf numFmtId="0" fontId="9" fillId="2" borderId="0" xfId="0" applyFont="1" applyFill="1" applyAlignment="1">
      <alignment horizontal="left" wrapText="1"/>
    </xf>
    <xf numFmtId="0" fontId="1" fillId="4" borderId="0" xfId="0" applyFont="1" applyFill="1" applyAlignment="1">
      <alignment horizontal="left"/>
    </xf>
    <xf numFmtId="0" fontId="5" fillId="2" borderId="0" xfId="0" applyFont="1" applyFill="1" applyAlignment="1">
      <alignment horizontal="center"/>
    </xf>
    <xf numFmtId="0" fontId="1" fillId="3" borderId="0" xfId="0" applyFont="1" applyFill="1" applyAlignment="1">
      <alignment horizontal="left"/>
    </xf>
    <xf numFmtId="0" fontId="16" fillId="2" borderId="0" xfId="0" applyFont="1" applyFill="1" applyAlignment="1">
      <alignment horizontal="center"/>
    </xf>
    <xf numFmtId="0" fontId="1" fillId="7" borderId="0" xfId="0" applyFont="1" applyFill="1" applyAlignment="1">
      <alignment horizontal="center"/>
    </xf>
    <xf numFmtId="0" fontId="0" fillId="2" borderId="20" xfId="0" applyFill="1" applyBorder="1" applyAlignment="1" applyProtection="1">
      <alignment horizontal="center"/>
      <protection locked="0"/>
    </xf>
    <xf numFmtId="165" fontId="9" fillId="2" borderId="20" xfId="0" applyNumberFormat="1" applyFont="1" applyFill="1" applyBorder="1" applyAlignment="1" applyProtection="1">
      <alignment horizontal="center"/>
      <protection locked="0"/>
    </xf>
    <xf numFmtId="165" fontId="9" fillId="2" borderId="21" xfId="0" applyNumberFormat="1" applyFont="1" applyFill="1" applyBorder="1" applyAlignment="1" applyProtection="1">
      <alignment horizontal="center"/>
      <protection locked="0"/>
    </xf>
    <xf numFmtId="0" fontId="2" fillId="0" borderId="3" xfId="0" applyFont="1" applyBorder="1" applyAlignment="1">
      <alignment horizontal="right"/>
    </xf>
    <xf numFmtId="0" fontId="1" fillId="2" borderId="11" xfId="0" applyFont="1" applyFill="1" applyBorder="1" applyAlignment="1">
      <alignment horizontal="center"/>
    </xf>
    <xf numFmtId="0" fontId="1" fillId="2" borderId="12" xfId="0" applyFont="1" applyFill="1" applyBorder="1" applyAlignment="1">
      <alignment horizontal="center"/>
    </xf>
    <xf numFmtId="0" fontId="1" fillId="2" borderId="14" xfId="0" applyFont="1" applyFill="1" applyBorder="1" applyAlignment="1">
      <alignment horizontal="center"/>
    </xf>
    <xf numFmtId="0" fontId="12" fillId="0" borderId="20" xfId="0" applyFont="1" applyBorder="1" applyAlignment="1">
      <alignment horizontal="center"/>
    </xf>
    <xf numFmtId="0" fontId="12" fillId="0" borderId="22" xfId="0" applyFont="1" applyBorder="1" applyAlignment="1">
      <alignment horizontal="center"/>
    </xf>
    <xf numFmtId="0" fontId="12" fillId="0" borderId="21" xfId="0" applyFont="1" applyBorder="1" applyAlignment="1">
      <alignment horizontal="center"/>
    </xf>
    <xf numFmtId="0" fontId="1" fillId="0" borderId="11" xfId="0" applyFont="1" applyBorder="1" applyAlignment="1" applyProtection="1">
      <alignment horizontal="center"/>
      <protection locked="0"/>
    </xf>
    <xf numFmtId="0" fontId="1" fillId="0" borderId="12" xfId="0" applyFont="1" applyBorder="1" applyAlignment="1" applyProtection="1">
      <alignment horizontal="center"/>
      <protection locked="0"/>
    </xf>
    <xf numFmtId="0" fontId="1" fillId="0" borderId="14" xfId="0" applyFont="1" applyBorder="1" applyAlignment="1" applyProtection="1">
      <alignment horizontal="center"/>
      <protection locked="0"/>
    </xf>
    <xf numFmtId="0" fontId="1" fillId="2" borderId="0" xfId="0" applyFont="1" applyFill="1" applyAlignment="1">
      <alignment horizontal="center" wrapText="1"/>
    </xf>
    <xf numFmtId="0" fontId="1" fillId="2" borderId="0" xfId="0" applyFont="1" applyFill="1" applyAlignment="1">
      <alignment horizontal="center" vertical="center" wrapText="1"/>
    </xf>
    <xf numFmtId="14" fontId="15" fillId="2" borderId="3" xfId="0" applyNumberFormat="1" applyFont="1" applyFill="1" applyBorder="1" applyAlignment="1">
      <alignment horizontal="center"/>
    </xf>
    <xf numFmtId="14" fontId="15" fillId="2" borderId="4" xfId="0" applyNumberFormat="1" applyFont="1" applyFill="1" applyBorder="1" applyAlignment="1">
      <alignment horizontal="center"/>
    </xf>
    <xf numFmtId="0" fontId="1" fillId="0" borderId="7" xfId="0" applyFont="1" applyBorder="1" applyAlignment="1">
      <alignment horizontal="center"/>
    </xf>
    <xf numFmtId="0" fontId="0" fillId="0" borderId="8" xfId="0" applyBorder="1" applyAlignment="1" applyProtection="1">
      <alignment horizontal="left" vertical="center" wrapText="1"/>
      <protection hidden="1"/>
    </xf>
    <xf numFmtId="0" fontId="0" fillId="0" borderId="6" xfId="0" applyBorder="1" applyAlignment="1" applyProtection="1">
      <alignment horizontal="left" vertical="center" wrapText="1"/>
      <protection hidden="1"/>
    </xf>
    <xf numFmtId="0" fontId="0" fillId="0" borderId="9" xfId="0" applyBorder="1" applyAlignment="1" applyProtection="1">
      <alignment horizontal="left" vertical="center" wrapText="1"/>
      <protection hidden="1"/>
    </xf>
    <xf numFmtId="0" fontId="0" fillId="0" borderId="10" xfId="0" applyBorder="1" applyAlignment="1" applyProtection="1">
      <alignment horizontal="left" vertical="center" wrapText="1"/>
      <protection hidden="1"/>
    </xf>
    <xf numFmtId="0" fontId="0" fillId="0" borderId="0" xfId="0" applyAlignment="1" applyProtection="1">
      <alignment horizontal="left" vertical="center" wrapText="1"/>
      <protection hidden="1"/>
    </xf>
    <xf numFmtId="0" fontId="0" fillId="0" borderId="1" xfId="0" applyBorder="1" applyAlignment="1" applyProtection="1">
      <alignment horizontal="left" vertical="center" wrapText="1"/>
      <protection hidden="1"/>
    </xf>
    <xf numFmtId="0" fontId="0" fillId="0" borderId="13" xfId="0" applyBorder="1" applyAlignment="1" applyProtection="1">
      <alignment horizontal="left" vertical="center" wrapText="1"/>
      <protection hidden="1"/>
    </xf>
    <xf numFmtId="0" fontId="0" fillId="0" borderId="3" xfId="0" applyBorder="1" applyAlignment="1" applyProtection="1">
      <alignment horizontal="left" vertical="center" wrapText="1"/>
      <protection hidden="1"/>
    </xf>
    <xf numFmtId="0" fontId="0" fillId="0" borderId="4" xfId="0" applyBorder="1" applyAlignment="1" applyProtection="1">
      <alignment horizontal="left" vertical="center" wrapText="1"/>
      <protection hidden="1"/>
    </xf>
    <xf numFmtId="49" fontId="1" fillId="0" borderId="10" xfId="0" applyNumberFormat="1" applyFont="1" applyBorder="1" applyAlignment="1">
      <alignment horizontal="center" vertical="center" wrapText="1"/>
    </xf>
    <xf numFmtId="49" fontId="1" fillId="0" borderId="0" xfId="0" applyNumberFormat="1" applyFont="1" applyAlignment="1">
      <alignment horizontal="center" vertical="center" wrapText="1"/>
    </xf>
    <xf numFmtId="49" fontId="1" fillId="0" borderId="1" xfId="0" applyNumberFormat="1" applyFont="1" applyBorder="1" applyAlignment="1">
      <alignment horizontal="center" vertical="center" wrapText="1"/>
    </xf>
    <xf numFmtId="49" fontId="1" fillId="0" borderId="13" xfId="0" applyNumberFormat="1" applyFont="1" applyBorder="1" applyAlignment="1">
      <alignment horizontal="center" vertical="center" wrapText="1"/>
    </xf>
    <xf numFmtId="49" fontId="1" fillId="0" borderId="3" xfId="0" applyNumberFormat="1" applyFont="1" applyBorder="1" applyAlignment="1">
      <alignment horizontal="center" vertical="center" wrapText="1"/>
    </xf>
    <xf numFmtId="49" fontId="1" fillId="0" borderId="4" xfId="0" applyNumberFormat="1" applyFont="1" applyBorder="1" applyAlignment="1">
      <alignment horizontal="center" vertical="center" wrapText="1"/>
    </xf>
    <xf numFmtId="0" fontId="1" fillId="2" borderId="0" xfId="0" applyFont="1" applyFill="1" applyAlignment="1">
      <alignment horizontal="center"/>
    </xf>
    <xf numFmtId="0" fontId="1" fillId="0" borderId="8" xfId="0" applyFont="1" applyBorder="1" applyAlignment="1">
      <alignment horizontal="center"/>
    </xf>
    <xf numFmtId="0" fontId="1" fillId="0" borderId="6" xfId="0" applyFont="1" applyBorder="1" applyAlignment="1">
      <alignment horizontal="center"/>
    </xf>
    <xf numFmtId="0" fontId="1" fillId="0" borderId="9" xfId="0" applyFont="1" applyBorder="1" applyAlignment="1">
      <alignment horizontal="center"/>
    </xf>
    <xf numFmtId="49" fontId="1" fillId="2" borderId="13" xfId="0" applyNumberFormat="1" applyFont="1" applyFill="1" applyBorder="1" applyAlignment="1">
      <alignment horizontal="center"/>
    </xf>
    <xf numFmtId="49" fontId="1" fillId="2" borderId="3" xfId="0" applyNumberFormat="1" applyFont="1" applyFill="1" applyBorder="1" applyAlignment="1">
      <alignment horizontal="center"/>
    </xf>
    <xf numFmtId="49" fontId="1" fillId="2" borderId="4" xfId="0" applyNumberFormat="1" applyFont="1" applyFill="1" applyBorder="1" applyAlignment="1">
      <alignment horizontal="center"/>
    </xf>
    <xf numFmtId="0" fontId="1" fillId="0" borderId="8" xfId="0" applyFont="1" applyBorder="1" applyAlignment="1">
      <alignment horizontal="center" vertical="center" wrapText="1"/>
    </xf>
    <xf numFmtId="0" fontId="1" fillId="0" borderId="6"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0" xfId="0" applyFont="1" applyAlignment="1">
      <alignment horizontal="center" vertical="center" wrapText="1"/>
    </xf>
    <xf numFmtId="0" fontId="1" fillId="0" borderId="1" xfId="0" applyFont="1" applyBorder="1" applyAlignment="1">
      <alignment horizontal="center" vertical="center" wrapText="1"/>
    </xf>
    <xf numFmtId="0" fontId="1" fillId="2" borderId="0" xfId="0" applyFont="1" applyFill="1" applyAlignment="1">
      <alignment horizontal="right"/>
    </xf>
    <xf numFmtId="0" fontId="1" fillId="2" borderId="1" xfId="0" applyFont="1" applyFill="1" applyBorder="1" applyAlignment="1">
      <alignment horizontal="right"/>
    </xf>
    <xf numFmtId="0" fontId="1" fillId="2" borderId="1" xfId="0" applyFont="1" applyFill="1" applyBorder="1" applyAlignment="1">
      <alignment horizontal="center"/>
    </xf>
    <xf numFmtId="0" fontId="6" fillId="2" borderId="0" xfId="0" applyFont="1" applyFill="1" applyAlignment="1">
      <alignment horizontal="center" vertical="center"/>
    </xf>
    <xf numFmtId="164" fontId="5" fillId="2" borderId="0" xfId="0" applyNumberFormat="1" applyFont="1" applyFill="1" applyAlignment="1">
      <alignment horizontal="center" vertical="center"/>
    </xf>
    <xf numFmtId="0" fontId="2" fillId="2" borderId="0" xfId="0" applyFont="1" applyFill="1" applyAlignment="1">
      <alignment horizontal="center" vertical="center" wrapText="1"/>
    </xf>
    <xf numFmtId="0" fontId="1" fillId="2" borderId="13"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1" fillId="2" borderId="10" xfId="0" applyFont="1" applyFill="1" applyBorder="1" applyAlignment="1">
      <alignment horizontal="center"/>
    </xf>
    <xf numFmtId="0" fontId="9" fillId="2" borderId="6" xfId="0" applyFont="1" applyFill="1" applyBorder="1" applyAlignment="1" applyProtection="1">
      <alignment horizontal="justify" vertical="center" wrapText="1"/>
      <protection hidden="1"/>
    </xf>
    <xf numFmtId="0" fontId="9" fillId="2" borderId="0" xfId="0" applyFont="1" applyFill="1" applyAlignment="1" applyProtection="1">
      <alignment horizontal="justify" vertical="center" wrapText="1"/>
      <protection hidden="1"/>
    </xf>
    <xf numFmtId="0" fontId="9" fillId="2" borderId="3" xfId="0" applyFont="1" applyFill="1" applyBorder="1" applyAlignment="1" applyProtection="1">
      <alignment horizontal="justify" vertical="center" wrapText="1"/>
      <protection hidden="1"/>
    </xf>
    <xf numFmtId="0" fontId="9" fillId="0" borderId="8" xfId="0" applyFont="1" applyBorder="1" applyAlignment="1" applyProtection="1">
      <alignment horizontal="center"/>
      <protection hidden="1"/>
    </xf>
    <xf numFmtId="0" fontId="9" fillId="0" borderId="6" xfId="0" applyFont="1" applyBorder="1" applyAlignment="1" applyProtection="1">
      <alignment horizontal="center"/>
      <protection hidden="1"/>
    </xf>
    <xf numFmtId="0" fontId="9" fillId="0" borderId="9" xfId="0" applyFont="1" applyBorder="1" applyAlignment="1" applyProtection="1">
      <alignment horizontal="center"/>
      <protection hidden="1"/>
    </xf>
    <xf numFmtId="0" fontId="14" fillId="8" borderId="3" xfId="0" applyFont="1" applyFill="1" applyBorder="1" applyAlignment="1" applyProtection="1">
      <alignment horizontal="center"/>
      <protection hidden="1"/>
    </xf>
    <xf numFmtId="0" fontId="14" fillId="8" borderId="11" xfId="0" applyFont="1" applyFill="1" applyBorder="1" applyAlignment="1" applyProtection="1">
      <alignment horizontal="center"/>
      <protection hidden="1"/>
    </xf>
    <xf numFmtId="0" fontId="14" fillId="8" borderId="12" xfId="0" applyFont="1" applyFill="1" applyBorder="1" applyAlignment="1" applyProtection="1">
      <alignment horizontal="center"/>
      <protection hidden="1"/>
    </xf>
    <xf numFmtId="0" fontId="14" fillId="8" borderId="14" xfId="0" applyFont="1" applyFill="1" applyBorder="1" applyAlignment="1" applyProtection="1">
      <alignment horizontal="center"/>
      <protection hidden="1"/>
    </xf>
    <xf numFmtId="0" fontId="1" fillId="2" borderId="17" xfId="0" applyFont="1" applyFill="1" applyBorder="1" applyAlignment="1">
      <alignment horizontal="center" vertical="center" wrapText="1"/>
    </xf>
    <xf numFmtId="0" fontId="0" fillId="0" borderId="7" xfId="0" applyBorder="1" applyAlignment="1">
      <alignment horizontal="center"/>
    </xf>
    <xf numFmtId="0" fontId="1" fillId="2" borderId="15" xfId="0" applyFont="1" applyFill="1" applyBorder="1" applyAlignment="1">
      <alignment horizontal="center" vertical="center" wrapText="1"/>
    </xf>
    <xf numFmtId="0" fontId="0" fillId="0" borderId="17" xfId="0" applyBorder="1" applyAlignment="1">
      <alignment horizontal="center"/>
    </xf>
    <xf numFmtId="0" fontId="0" fillId="13" borderId="8" xfId="0" applyFill="1" applyBorder="1"/>
    <xf numFmtId="0" fontId="0" fillId="13" borderId="6" xfId="0" applyFill="1" applyBorder="1"/>
    <xf numFmtId="0" fontId="0" fillId="13" borderId="9" xfId="0" applyFill="1" applyBorder="1"/>
    <xf numFmtId="0" fontId="0" fillId="0" borderId="11" xfId="0" applyBorder="1"/>
    <xf numFmtId="0" fontId="0" fillId="13" borderId="10" xfId="0" applyFill="1" applyBorder="1"/>
    <xf numFmtId="0" fontId="0" fillId="13" borderId="0" xfId="0" applyFill="1"/>
    <xf numFmtId="0" fontId="0" fillId="13" borderId="1" xfId="0" applyFill="1" applyBorder="1"/>
    <xf numFmtId="0" fontId="0" fillId="0" borderId="13" xfId="0" applyBorder="1" applyAlignment="1">
      <alignment horizontal="center" vertical="center"/>
    </xf>
    <xf numFmtId="0" fontId="0" fillId="0" borderId="5" xfId="0" applyBorder="1"/>
    <xf numFmtId="0" fontId="0" fillId="13" borderId="13" xfId="0" applyFill="1" applyBorder="1"/>
    <xf numFmtId="0" fontId="0" fillId="13" borderId="3" xfId="0" applyFill="1" applyBorder="1"/>
    <xf numFmtId="0" fontId="0" fillId="13" borderId="4" xfId="0" applyFill="1" applyBorder="1"/>
    <xf numFmtId="0" fontId="9" fillId="0" borderId="1" xfId="0" applyFont="1" applyBorder="1" applyProtection="1">
      <protection hidden="1"/>
    </xf>
  </cellXfs>
  <cellStyles count="1">
    <cellStyle name="Normal" xfId="0" builtinId="0"/>
  </cellStyles>
  <dxfs count="26">
    <dxf>
      <fill>
        <patternFill>
          <bgColor rgb="FFFF0000"/>
        </patternFill>
      </fill>
    </dxf>
    <dxf>
      <font>
        <color rgb="FF9C0006"/>
      </font>
      <fill>
        <patternFill>
          <bgColor rgb="FFFFC7CE"/>
        </patternFill>
      </fill>
    </dxf>
    <dxf>
      <font>
        <color rgb="FF9C0006"/>
      </font>
      <fill>
        <patternFill>
          <bgColor rgb="FFFFC7CE"/>
        </patternFill>
      </fill>
    </dxf>
    <dxf>
      <font>
        <color theme="0"/>
      </font>
    </dxf>
    <dxf>
      <fill>
        <patternFill>
          <bgColor rgb="FFFF0000"/>
        </patternFill>
      </fill>
    </dxf>
    <dxf>
      <font>
        <color rgb="FF9C0006"/>
      </font>
      <fill>
        <patternFill>
          <bgColor rgb="FFFFC7CE"/>
        </patternFill>
      </fill>
    </dxf>
    <dxf>
      <font>
        <color rgb="FF9C0006"/>
      </font>
      <fill>
        <patternFill>
          <bgColor rgb="FFFFC7CE"/>
        </patternFill>
      </fill>
    </dxf>
    <dxf>
      <font>
        <color theme="0"/>
      </font>
    </dxf>
    <dxf>
      <fill>
        <patternFill>
          <bgColor rgb="FFFF0000"/>
        </patternFill>
      </fill>
    </dxf>
    <dxf>
      <font>
        <color rgb="FF9C0006"/>
      </font>
      <fill>
        <patternFill>
          <bgColor rgb="FFFFC7CE"/>
        </patternFill>
      </fill>
    </dxf>
    <dxf>
      <font>
        <color rgb="FF9C0006"/>
      </font>
      <fill>
        <patternFill>
          <bgColor rgb="FFFFC7CE"/>
        </patternFill>
      </fill>
    </dxf>
    <dxf>
      <font>
        <color theme="0"/>
      </font>
    </dxf>
    <dxf>
      <fill>
        <patternFill>
          <bgColor rgb="FFFF0000"/>
        </patternFill>
      </fill>
    </dxf>
    <dxf>
      <font>
        <color rgb="FF9C0006"/>
      </font>
      <fill>
        <patternFill>
          <bgColor rgb="FFFFC7CE"/>
        </patternFill>
      </fill>
    </dxf>
    <dxf>
      <font>
        <color rgb="FF9C0006"/>
      </font>
      <fill>
        <patternFill>
          <bgColor rgb="FFFFC7CE"/>
        </patternFill>
      </fill>
    </dxf>
    <dxf>
      <font>
        <color theme="0"/>
      </font>
    </dxf>
    <dxf>
      <fill>
        <patternFill>
          <bgColor rgb="FFFF0000"/>
        </patternFill>
      </fill>
    </dxf>
    <dxf>
      <font>
        <color rgb="FF9C0006"/>
      </font>
      <fill>
        <patternFill>
          <bgColor rgb="FFFFC7CE"/>
        </patternFill>
      </fill>
    </dxf>
    <dxf>
      <font>
        <color rgb="FF9C0006"/>
      </font>
      <fill>
        <patternFill>
          <bgColor rgb="FFFFC7CE"/>
        </patternFill>
      </fill>
    </dxf>
    <dxf>
      <font>
        <color theme="0"/>
      </font>
    </dxf>
    <dxf>
      <fill>
        <patternFill>
          <bgColor rgb="FFFF0000"/>
        </patternFill>
      </fill>
    </dxf>
    <dxf>
      <font>
        <color rgb="FF9C0006"/>
      </font>
      <fill>
        <patternFill>
          <bgColor rgb="FFFFC7CE"/>
        </patternFill>
      </fill>
    </dxf>
    <dxf>
      <font>
        <color rgb="FF9C0006"/>
      </font>
      <fill>
        <patternFill>
          <bgColor rgb="FFFFC7CE"/>
        </patternFill>
      </fill>
    </dxf>
    <dxf>
      <font>
        <color theme="0"/>
      </font>
    </dxf>
    <dxf>
      <fill>
        <patternFill>
          <bgColor rgb="FFFF0000"/>
        </patternFill>
      </fill>
    </dxf>
    <dxf>
      <font>
        <color rgb="FF9C0006"/>
      </font>
      <fill>
        <patternFill>
          <bgColor rgb="FFFFC7CE"/>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66FF"/>
      <color rgb="FF33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hyperlink" Target="https://www.swimmingresults.org/competitionentrycheck/" TargetMode="External"/></Relationships>
</file>

<file path=xl/drawings/drawing1.xml><?xml version="1.0" encoding="utf-8"?>
<xdr:wsDr xmlns:xdr="http://schemas.openxmlformats.org/drawingml/2006/spreadsheetDrawing" xmlns:a="http://schemas.openxmlformats.org/drawingml/2006/main">
  <xdr:twoCellAnchor>
    <xdr:from>
      <xdr:col>13</xdr:col>
      <xdr:colOff>28575</xdr:colOff>
      <xdr:row>11</xdr:row>
      <xdr:rowOff>57150</xdr:rowOff>
    </xdr:from>
    <xdr:to>
      <xdr:col>18</xdr:col>
      <xdr:colOff>28576</xdr:colOff>
      <xdr:row>14</xdr:row>
      <xdr:rowOff>47625</xdr:rowOff>
    </xdr:to>
    <xdr:sp macro="" textlink="">
      <xdr:nvSpPr>
        <xdr:cNvPr id="2" name="Rounded Rectangle 1">
          <a:hlinkClick xmlns:r="http://schemas.openxmlformats.org/officeDocument/2006/relationships" r:id="rId1"/>
          <a:extLst>
            <a:ext uri="{FF2B5EF4-FFF2-40B4-BE49-F238E27FC236}">
              <a16:creationId xmlns:a16="http://schemas.microsoft.com/office/drawing/2014/main" id="{74EBD7CD-EE7F-4F7A-B1B2-2764AAB162AF}"/>
            </a:ext>
          </a:extLst>
        </xdr:cNvPr>
        <xdr:cNvSpPr/>
      </xdr:nvSpPr>
      <xdr:spPr bwMode="auto">
        <a:xfrm>
          <a:off x="12734925" y="1838325"/>
          <a:ext cx="3390901" cy="476250"/>
        </a:xfrm>
        <a:prstGeom prst="roundRect">
          <a:avLst/>
        </a:prstGeom>
        <a:solidFill>
          <a:srgbClr val="92D050"/>
        </a:solidFill>
        <a:ln w="28575" cap="flat" cmpd="sng" algn="ctr">
          <a:noFill/>
          <a:prstDash val="solid"/>
          <a:round/>
          <a:headEnd type="none" w="med" len="med"/>
          <a:tailEnd type="none" w="med" len="med"/>
        </a:ln>
        <a:effectLst>
          <a:outerShdw blurRad="190500" dist="228600" dir="2700000" algn="ctr">
            <a:srgbClr val="000000">
              <a:alpha val="30000"/>
            </a:srgbClr>
          </a:outerShdw>
        </a:effectLst>
        <a:scene3d>
          <a:camera prst="orthographicFront">
            <a:rot lat="0" lon="0" rev="0"/>
          </a:camera>
          <a:lightRig rig="glow" dir="t">
            <a:rot lat="0" lon="0" rev="4800000"/>
          </a:lightRig>
        </a:scene3d>
        <a:sp3d prstMaterial="matte">
          <a:bevelT w="127000" h="63500"/>
        </a:sp3d>
      </xdr:spPr>
      <xdr:txBody>
        <a:bodyPr vertOverflow="clip" horzOverflow="clip" wrap="square" lIns="18288" tIns="0" rIns="0" bIns="0" rtlCol="0" anchor="ctr" upright="1"/>
        <a:lstStyle/>
        <a:p>
          <a:pPr algn="ctr"/>
          <a:r>
            <a:rPr lang="en-GB" sz="1100" b="1" u="sng"/>
            <a:t>Click Here for Entry Check Website</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92D050"/>
  </sheetPr>
  <dimension ref="B2:L77"/>
  <sheetViews>
    <sheetView showRowColHeaders="0" tabSelected="1" zoomScaleNormal="100" workbookViewId="0">
      <selection activeCell="C28" sqref="C28:D28"/>
    </sheetView>
  </sheetViews>
  <sheetFormatPr baseColWidth="10" defaultColWidth="11.5" defaultRowHeight="13" x14ac:dyDescent="0.15"/>
  <cols>
    <col min="1" max="1" width="2.5" style="5" customWidth="1"/>
    <col min="2" max="16384" width="11.5" style="5"/>
  </cols>
  <sheetData>
    <row r="2" spans="2:12" ht="28" x14ac:dyDescent="0.3">
      <c r="B2" s="171" t="str">
        <f ca="1">'Lookup Tables'!B64:D64</f>
        <v>Derby and Notts Junior League - 2025</v>
      </c>
      <c r="C2" s="171"/>
      <c r="D2" s="171"/>
      <c r="E2" s="171"/>
      <c r="F2" s="171"/>
      <c r="G2" s="171"/>
      <c r="H2" s="171"/>
      <c r="I2" s="171"/>
      <c r="J2" s="171"/>
    </row>
    <row r="4" spans="2:12" ht="28" x14ac:dyDescent="0.3">
      <c r="B4" s="166" t="s">
        <v>33</v>
      </c>
      <c r="C4" s="166"/>
      <c r="D4" s="166"/>
      <c r="E4" s="166"/>
      <c r="F4" s="166"/>
      <c r="G4" s="166"/>
      <c r="H4" s="166"/>
      <c r="I4" s="166"/>
      <c r="J4" s="166"/>
    </row>
    <row r="5" spans="2:12" ht="12.75" customHeight="1" x14ac:dyDescent="0.15">
      <c r="B5" s="6"/>
      <c r="C5" s="6"/>
      <c r="D5" s="6"/>
      <c r="E5" s="6"/>
      <c r="F5" s="6"/>
      <c r="G5" s="6"/>
      <c r="H5" s="6"/>
      <c r="I5" s="6"/>
      <c r="J5" s="6"/>
      <c r="K5" s="6"/>
      <c r="L5" s="6"/>
    </row>
    <row r="6" spans="2:12" ht="40.5" customHeight="1" x14ac:dyDescent="0.15">
      <c r="B6" s="154" t="s">
        <v>47</v>
      </c>
      <c r="C6" s="154"/>
      <c r="D6" s="154"/>
      <c r="E6" s="154"/>
      <c r="F6" s="154"/>
      <c r="G6" s="154"/>
      <c r="H6" s="154"/>
      <c r="I6" s="154"/>
      <c r="J6" s="154"/>
      <c r="K6" s="6"/>
    </row>
    <row r="7" spans="2:12" ht="12.75" customHeight="1" x14ac:dyDescent="0.15">
      <c r="B7" s="6"/>
      <c r="C7" s="6"/>
      <c r="D7" s="6"/>
      <c r="E7" s="6"/>
      <c r="F7" s="6"/>
      <c r="G7" s="6"/>
      <c r="H7" s="6"/>
      <c r="I7" s="6"/>
      <c r="J7" s="148" t="str">
        <f>B77</f>
        <v>v 2024.2</v>
      </c>
      <c r="K7" s="6"/>
      <c r="L7" s="6"/>
    </row>
    <row r="8" spans="2:12" ht="15.75" customHeight="1" x14ac:dyDescent="0.15">
      <c r="B8" s="160" t="s">
        <v>36</v>
      </c>
      <c r="C8" s="160"/>
      <c r="D8" s="160"/>
      <c r="E8" s="160"/>
      <c r="F8" s="160"/>
      <c r="G8" s="160"/>
      <c r="H8" s="160"/>
      <c r="I8" s="160"/>
      <c r="J8" s="160"/>
      <c r="K8" s="6"/>
      <c r="L8" s="6"/>
    </row>
    <row r="9" spans="2:12" ht="12.75" customHeight="1" thickBot="1" x14ac:dyDescent="0.2">
      <c r="B9" s="9"/>
      <c r="C9" s="9"/>
      <c r="D9" s="9"/>
      <c r="E9" s="9"/>
      <c r="F9" s="9"/>
      <c r="G9" s="9"/>
      <c r="H9" s="9"/>
      <c r="I9" s="9"/>
      <c r="J9" s="9"/>
      <c r="K9" s="6"/>
      <c r="L9" s="6"/>
    </row>
    <row r="10" spans="2:12" ht="12.75" customHeight="1" thickBot="1" x14ac:dyDescent="0.2">
      <c r="B10" s="155" t="s">
        <v>79</v>
      </c>
      <c r="C10" s="155"/>
      <c r="D10" s="155"/>
      <c r="E10" s="155"/>
      <c r="F10" s="155"/>
      <c r="G10" s="155"/>
      <c r="H10" s="155"/>
      <c r="I10" s="174">
        <v>45815</v>
      </c>
      <c r="J10" s="175"/>
      <c r="K10" s="6"/>
      <c r="L10" s="6"/>
    </row>
    <row r="11" spans="2:12" ht="12.75" customHeight="1" thickBot="1" x14ac:dyDescent="0.2">
      <c r="B11" s="9"/>
      <c r="C11" s="9"/>
      <c r="D11" s="9"/>
      <c r="E11" s="9"/>
      <c r="F11" s="9"/>
      <c r="G11" s="9"/>
      <c r="H11" s="9"/>
      <c r="I11" s="9"/>
      <c r="J11" s="9"/>
      <c r="K11" s="6"/>
      <c r="L11" s="6"/>
    </row>
    <row r="12" spans="2:12" ht="12.75" customHeight="1" thickBot="1" x14ac:dyDescent="0.2">
      <c r="B12" s="155" t="s">
        <v>46</v>
      </c>
      <c r="C12" s="155"/>
      <c r="D12" s="155"/>
      <c r="E12" s="155"/>
      <c r="F12" s="155"/>
      <c r="G12" s="155"/>
      <c r="H12" s="155"/>
      <c r="I12" s="174">
        <v>45745</v>
      </c>
      <c r="J12" s="175"/>
      <c r="K12" s="6"/>
      <c r="L12" s="6"/>
    </row>
    <row r="13" spans="2:12" ht="12.75" customHeight="1" thickBot="1" x14ac:dyDescent="0.2">
      <c r="B13" s="6"/>
      <c r="C13" s="6"/>
      <c r="D13" s="6"/>
      <c r="E13" s="6"/>
      <c r="F13" s="6"/>
      <c r="G13" s="6"/>
      <c r="H13" s="6"/>
      <c r="I13" s="6"/>
      <c r="J13" s="6"/>
      <c r="K13" s="6"/>
      <c r="L13" s="6"/>
    </row>
    <row r="14" spans="2:12" ht="12.75" customHeight="1" thickBot="1" x14ac:dyDescent="0.2">
      <c r="B14" s="155" t="s">
        <v>53</v>
      </c>
      <c r="C14" s="155"/>
      <c r="D14" s="155"/>
      <c r="E14" s="155"/>
      <c r="F14" s="155"/>
      <c r="G14" s="155"/>
      <c r="H14" s="155"/>
      <c r="I14" s="155"/>
      <c r="J14" s="11">
        <v>1</v>
      </c>
      <c r="K14" s="6"/>
      <c r="L14" s="6"/>
    </row>
    <row r="15" spans="2:12" ht="12.75" customHeight="1" thickBot="1" x14ac:dyDescent="0.2">
      <c r="B15" s="6"/>
      <c r="C15" s="6"/>
      <c r="D15" s="6"/>
      <c r="E15" s="6"/>
      <c r="F15" s="6"/>
      <c r="G15" s="6"/>
      <c r="H15" s="6"/>
      <c r="I15" s="6"/>
      <c r="J15" s="6"/>
      <c r="K15" s="6"/>
      <c r="L15" s="6"/>
    </row>
    <row r="16" spans="2:12" ht="12.75" customHeight="1" thickBot="1" x14ac:dyDescent="0.2">
      <c r="B16" s="155" t="s">
        <v>48</v>
      </c>
      <c r="C16" s="155"/>
      <c r="D16" s="155"/>
      <c r="E16" s="155"/>
      <c r="F16" s="155"/>
      <c r="G16" s="155"/>
      <c r="H16" s="155"/>
      <c r="I16" s="155"/>
      <c r="J16" s="11">
        <v>1</v>
      </c>
      <c r="K16" s="6"/>
      <c r="L16" s="6"/>
    </row>
    <row r="17" spans="2:12" ht="12.75" customHeight="1" thickBot="1" x14ac:dyDescent="0.2">
      <c r="B17" s="58"/>
      <c r="C17" s="58"/>
      <c r="D17" s="58"/>
      <c r="E17" s="58"/>
      <c r="F17" s="58"/>
      <c r="G17" s="58"/>
      <c r="H17" s="58"/>
      <c r="I17" s="58"/>
      <c r="J17" s="59"/>
      <c r="K17" s="6"/>
      <c r="L17" s="6"/>
    </row>
    <row r="18" spans="2:12" ht="12.75" customHeight="1" thickBot="1" x14ac:dyDescent="0.2">
      <c r="B18" s="155" t="s">
        <v>101</v>
      </c>
      <c r="C18" s="155"/>
      <c r="D18" s="155"/>
      <c r="E18" s="155"/>
      <c r="F18" s="155"/>
      <c r="G18" s="155"/>
      <c r="H18" s="155"/>
      <c r="I18" s="155"/>
      <c r="J18" s="11">
        <v>6</v>
      </c>
      <c r="K18" s="6"/>
      <c r="L18" s="6"/>
    </row>
    <row r="19" spans="2:12" ht="12.75" customHeight="1" thickBot="1" x14ac:dyDescent="0.2">
      <c r="B19" s="6"/>
      <c r="C19" s="6"/>
      <c r="D19" s="6"/>
      <c r="E19" s="6"/>
      <c r="F19" s="6"/>
      <c r="G19" s="6"/>
      <c r="H19" s="6"/>
      <c r="I19" s="6"/>
      <c r="J19" s="6"/>
      <c r="K19" s="6"/>
      <c r="L19" s="6"/>
    </row>
    <row r="20" spans="2:12" ht="12.75" customHeight="1" thickBot="1" x14ac:dyDescent="0.2">
      <c r="B20" s="155" t="s">
        <v>107</v>
      </c>
      <c r="C20" s="155"/>
      <c r="D20" s="155"/>
      <c r="E20" s="155"/>
      <c r="F20" s="155"/>
      <c r="G20" s="155"/>
      <c r="H20" s="155"/>
      <c r="I20" s="173"/>
      <c r="J20" s="159"/>
      <c r="K20" s="6"/>
      <c r="L20" s="6"/>
    </row>
    <row r="21" spans="2:12" ht="12.75" customHeight="1" thickBot="1" x14ac:dyDescent="0.2">
      <c r="B21" s="58"/>
      <c r="C21" s="58"/>
      <c r="D21" s="58"/>
      <c r="E21" s="58"/>
      <c r="F21" s="58"/>
      <c r="G21" s="58"/>
      <c r="H21" s="58"/>
      <c r="I21" s="105"/>
      <c r="J21" s="59"/>
      <c r="K21" s="6"/>
      <c r="L21" s="6"/>
    </row>
    <row r="22" spans="2:12" ht="12.75" customHeight="1" thickBot="1" x14ac:dyDescent="0.2">
      <c r="B22" s="155" t="s">
        <v>106</v>
      </c>
      <c r="C22" s="155"/>
      <c r="D22" s="155"/>
      <c r="E22" s="155"/>
      <c r="F22" s="155"/>
      <c r="G22" s="155"/>
      <c r="H22" s="155"/>
      <c r="I22" s="158" t="s">
        <v>227</v>
      </c>
      <c r="J22" s="159"/>
      <c r="K22" s="6"/>
      <c r="L22" s="6"/>
    </row>
    <row r="23" spans="2:12" ht="12.75" customHeight="1" x14ac:dyDescent="0.15">
      <c r="B23" s="58"/>
      <c r="C23" s="58"/>
      <c r="D23" s="58"/>
      <c r="E23" s="58"/>
      <c r="F23" s="58"/>
      <c r="G23" s="58"/>
      <c r="H23" s="58"/>
      <c r="I23" s="105"/>
      <c r="J23" s="59"/>
      <c r="K23" s="6"/>
      <c r="L23" s="6"/>
    </row>
    <row r="24" spans="2:12" ht="12.75" customHeight="1" x14ac:dyDescent="0.15">
      <c r="B24" s="172" t="s">
        <v>108</v>
      </c>
      <c r="C24" s="172"/>
      <c r="D24" s="172"/>
      <c r="E24" s="172"/>
      <c r="F24" s="172"/>
      <c r="G24" s="172"/>
      <c r="H24" s="172"/>
      <c r="I24" s="172"/>
      <c r="J24" s="172"/>
      <c r="K24" s="6"/>
      <c r="L24" s="6"/>
    </row>
    <row r="25" spans="2:12" ht="12.75" customHeight="1" x14ac:dyDescent="0.15">
      <c r="B25" s="55"/>
      <c r="C25" s="55"/>
      <c r="D25" s="55"/>
      <c r="E25" s="55"/>
      <c r="F25" s="55"/>
      <c r="G25" s="55"/>
      <c r="H25" s="55"/>
      <c r="I25" s="55"/>
      <c r="J25" s="55"/>
      <c r="K25" s="6"/>
      <c r="L25" s="6"/>
    </row>
    <row r="26" spans="2:12" ht="12.75" customHeight="1" thickBot="1" x14ac:dyDescent="0.2">
      <c r="B26" s="172" t="s">
        <v>109</v>
      </c>
      <c r="C26" s="172"/>
      <c r="D26" s="172"/>
      <c r="E26" s="172"/>
      <c r="F26" s="172"/>
      <c r="G26" s="172"/>
      <c r="H26" s="172"/>
      <c r="I26" s="172"/>
      <c r="J26" s="172"/>
      <c r="K26" s="6"/>
      <c r="L26" s="6"/>
    </row>
    <row r="27" spans="2:12" ht="12.75" customHeight="1" thickBot="1" x14ac:dyDescent="0.2">
      <c r="B27" s="84" t="s">
        <v>110</v>
      </c>
      <c r="C27" s="158"/>
      <c r="D27" s="159"/>
      <c r="E27" s="84" t="s">
        <v>111</v>
      </c>
      <c r="F27" s="158"/>
      <c r="G27" s="159"/>
      <c r="H27" s="84" t="s">
        <v>112</v>
      </c>
      <c r="I27" s="158"/>
      <c r="J27" s="159"/>
      <c r="K27" s="6"/>
      <c r="L27" s="6"/>
    </row>
    <row r="28" spans="2:12" ht="12.75" customHeight="1" thickBot="1" x14ac:dyDescent="0.2">
      <c r="B28" s="84" t="s">
        <v>113</v>
      </c>
      <c r="C28" s="158"/>
      <c r="D28" s="159"/>
      <c r="E28" s="84" t="s">
        <v>114</v>
      </c>
      <c r="F28" s="158"/>
      <c r="G28" s="159"/>
      <c r="H28" s="84" t="s">
        <v>115</v>
      </c>
      <c r="I28" s="158"/>
      <c r="J28" s="159"/>
      <c r="K28" s="6"/>
      <c r="L28" s="6"/>
    </row>
    <row r="29" spans="2:12" ht="12.75" customHeight="1" x14ac:dyDescent="0.15">
      <c r="B29" s="9"/>
      <c r="C29" s="9"/>
      <c r="D29" s="9"/>
      <c r="E29" s="9"/>
      <c r="F29" s="9"/>
      <c r="G29" s="9"/>
      <c r="H29" s="9"/>
      <c r="I29" s="9"/>
      <c r="J29" s="9"/>
      <c r="K29" s="6"/>
      <c r="L29" s="6"/>
    </row>
    <row r="30" spans="2:12" ht="12.75" customHeight="1" x14ac:dyDescent="0.15">
      <c r="B30" s="160" t="s">
        <v>80</v>
      </c>
      <c r="C30" s="160"/>
      <c r="D30" s="160"/>
      <c r="E30" s="160"/>
      <c r="F30" s="160"/>
      <c r="G30" s="160"/>
      <c r="H30" s="160"/>
      <c r="I30" s="160"/>
      <c r="J30" s="160"/>
      <c r="K30" s="6"/>
      <c r="L30" s="6"/>
    </row>
    <row r="31" spans="2:12" ht="12.75" customHeight="1" x14ac:dyDescent="0.15">
      <c r="B31" s="165" t="s">
        <v>86</v>
      </c>
      <c r="C31" s="167"/>
      <c r="D31" s="167"/>
      <c r="E31" s="167"/>
      <c r="F31" s="167"/>
      <c r="G31" s="167"/>
      <c r="H31" s="167"/>
      <c r="I31" s="167"/>
      <c r="J31" s="167"/>
      <c r="K31" s="6"/>
      <c r="L31" s="6"/>
    </row>
    <row r="32" spans="2:12" ht="12.75" customHeight="1" x14ac:dyDescent="0.15">
      <c r="B32" s="167"/>
      <c r="C32" s="167"/>
      <c r="D32" s="167"/>
      <c r="E32" s="167"/>
      <c r="F32" s="167"/>
      <c r="G32" s="167"/>
      <c r="H32" s="167"/>
      <c r="I32" s="167"/>
      <c r="J32" s="167"/>
      <c r="K32" s="6"/>
      <c r="L32" s="6"/>
    </row>
    <row r="33" spans="2:12" ht="12.75" customHeight="1" x14ac:dyDescent="0.15">
      <c r="B33" s="167"/>
      <c r="C33" s="167"/>
      <c r="D33" s="167"/>
      <c r="E33" s="167"/>
      <c r="F33" s="167"/>
      <c r="G33" s="167"/>
      <c r="H33" s="167"/>
      <c r="I33" s="167"/>
      <c r="J33" s="167"/>
      <c r="K33" s="6"/>
      <c r="L33" s="6"/>
    </row>
    <row r="34" spans="2:12" ht="12.75" customHeight="1" x14ac:dyDescent="0.15">
      <c r="B34" s="167"/>
      <c r="C34" s="167"/>
      <c r="D34" s="167"/>
      <c r="E34" s="167"/>
      <c r="F34" s="167"/>
      <c r="G34" s="167"/>
      <c r="H34" s="167"/>
      <c r="I34" s="167"/>
      <c r="J34" s="167"/>
      <c r="K34" s="6"/>
      <c r="L34" s="6"/>
    </row>
    <row r="35" spans="2:12" ht="12.75" customHeight="1" x14ac:dyDescent="0.15">
      <c r="B35" s="167"/>
      <c r="C35" s="167"/>
      <c r="D35" s="167"/>
      <c r="E35" s="167"/>
      <c r="F35" s="167"/>
      <c r="G35" s="167"/>
      <c r="H35" s="167"/>
      <c r="I35" s="167"/>
      <c r="J35" s="167"/>
      <c r="K35" s="6"/>
      <c r="L35" s="6"/>
    </row>
    <row r="36" spans="2:12" ht="12.75" customHeight="1" x14ac:dyDescent="0.15">
      <c r="B36" s="167"/>
      <c r="C36" s="167"/>
      <c r="D36" s="167"/>
      <c r="E36" s="167"/>
      <c r="F36" s="167"/>
      <c r="G36" s="167"/>
      <c r="H36" s="167"/>
      <c r="I36" s="167"/>
      <c r="J36" s="167"/>
      <c r="K36" s="6"/>
      <c r="L36" s="6"/>
    </row>
    <row r="37" spans="2:12" ht="12.75" customHeight="1" x14ac:dyDescent="0.15">
      <c r="B37" s="167"/>
      <c r="C37" s="167"/>
      <c r="D37" s="167"/>
      <c r="E37" s="167"/>
      <c r="F37" s="167"/>
      <c r="G37" s="167"/>
      <c r="H37" s="167"/>
      <c r="I37" s="167"/>
      <c r="J37" s="167"/>
      <c r="K37" s="6"/>
      <c r="L37" s="6"/>
    </row>
    <row r="38" spans="2:12" ht="12.75" customHeight="1" x14ac:dyDescent="0.15">
      <c r="B38" s="167"/>
      <c r="C38" s="167"/>
      <c r="D38" s="167"/>
      <c r="E38" s="167"/>
      <c r="F38" s="167"/>
      <c r="G38" s="167"/>
      <c r="H38" s="167"/>
      <c r="I38" s="167"/>
      <c r="J38" s="167"/>
      <c r="K38" s="6"/>
      <c r="L38" s="6"/>
    </row>
    <row r="39" spans="2:12" ht="12.75" customHeight="1" x14ac:dyDescent="0.15">
      <c r="B39" s="6"/>
      <c r="C39" s="6"/>
      <c r="D39" s="6"/>
      <c r="E39" s="6"/>
      <c r="F39" s="6"/>
      <c r="G39" s="6"/>
      <c r="H39" s="6"/>
      <c r="I39" s="6"/>
      <c r="J39" s="6"/>
      <c r="K39" s="6"/>
      <c r="L39" s="6"/>
    </row>
    <row r="40" spans="2:12" ht="15.75" customHeight="1" x14ac:dyDescent="0.15">
      <c r="B40" s="160" t="s">
        <v>39</v>
      </c>
      <c r="C40" s="160"/>
      <c r="D40" s="160"/>
      <c r="E40" s="160"/>
      <c r="F40" s="160"/>
      <c r="G40" s="160"/>
      <c r="H40" s="160"/>
      <c r="I40" s="160"/>
      <c r="J40" s="160"/>
      <c r="K40" s="6"/>
      <c r="L40" s="6"/>
    </row>
    <row r="41" spans="2:12" ht="12.75" customHeight="1" x14ac:dyDescent="0.15">
      <c r="B41" s="7" t="s">
        <v>40</v>
      </c>
      <c r="C41" s="6"/>
      <c r="D41" s="6"/>
      <c r="E41" s="6"/>
      <c r="F41" s="6"/>
      <c r="G41" s="6"/>
      <c r="H41" s="6"/>
      <c r="I41" s="6"/>
      <c r="J41" s="6"/>
      <c r="K41" s="6"/>
      <c r="L41" s="6"/>
    </row>
    <row r="42" spans="2:12" ht="12.75" customHeight="1" x14ac:dyDescent="0.15">
      <c r="B42" s="6"/>
      <c r="C42" s="162" t="s">
        <v>37</v>
      </c>
      <c r="D42" s="162"/>
      <c r="E42" s="162"/>
      <c r="F42" s="162"/>
      <c r="G42" s="162"/>
      <c r="H42" s="162"/>
      <c r="I42" s="162"/>
      <c r="J42" s="162"/>
      <c r="K42" s="6"/>
      <c r="L42" s="6"/>
    </row>
    <row r="43" spans="2:12" ht="12.75" customHeight="1" x14ac:dyDescent="0.15">
      <c r="C43" s="162" t="s">
        <v>41</v>
      </c>
      <c r="D43" s="162"/>
      <c r="E43" s="162"/>
      <c r="F43" s="162"/>
      <c r="G43" s="162"/>
      <c r="H43" s="162"/>
      <c r="I43" s="162"/>
      <c r="J43" s="162"/>
      <c r="K43" s="6"/>
      <c r="L43" s="6"/>
    </row>
    <row r="44" spans="2:12" ht="12.75" customHeight="1" x14ac:dyDescent="0.15">
      <c r="C44" s="6"/>
      <c r="D44" s="6"/>
      <c r="E44" s="6"/>
      <c r="F44" s="6"/>
      <c r="G44" s="6"/>
      <c r="H44" s="6"/>
      <c r="I44" s="6"/>
      <c r="J44" s="6"/>
      <c r="K44" s="6"/>
      <c r="L44" s="6"/>
    </row>
    <row r="45" spans="2:12" ht="12.75" customHeight="1" x14ac:dyDescent="0.15">
      <c r="B45" s="163" t="s">
        <v>42</v>
      </c>
      <c r="C45" s="163"/>
      <c r="D45" s="163"/>
      <c r="E45" s="163"/>
      <c r="F45" s="163"/>
      <c r="G45" s="163"/>
      <c r="H45" s="163"/>
      <c r="I45" s="163"/>
      <c r="J45" s="163"/>
      <c r="K45" s="6"/>
      <c r="L45" s="6"/>
    </row>
    <row r="46" spans="2:12" ht="12.75" customHeight="1" x14ac:dyDescent="0.15">
      <c r="B46" s="6"/>
      <c r="C46" s="167" t="s">
        <v>34</v>
      </c>
      <c r="D46" s="167"/>
      <c r="E46" s="167"/>
      <c r="F46" s="167"/>
      <c r="G46" s="167"/>
      <c r="H46" s="167"/>
      <c r="I46" s="167"/>
      <c r="J46" s="167"/>
      <c r="K46" s="6"/>
      <c r="L46" s="6"/>
    </row>
    <row r="47" spans="2:12" ht="12.75" customHeight="1" x14ac:dyDescent="0.15">
      <c r="B47" s="6"/>
      <c r="C47" s="167"/>
      <c r="D47" s="167"/>
      <c r="E47" s="167"/>
      <c r="F47" s="167"/>
      <c r="G47" s="167"/>
      <c r="H47" s="167"/>
      <c r="I47" s="167"/>
      <c r="J47" s="167"/>
      <c r="K47" s="6"/>
      <c r="L47" s="6"/>
    </row>
    <row r="48" spans="2:12" ht="12.75" customHeight="1" x14ac:dyDescent="0.15">
      <c r="B48" s="6"/>
      <c r="C48" s="167" t="s">
        <v>35</v>
      </c>
      <c r="D48" s="167"/>
      <c r="E48" s="167"/>
      <c r="F48" s="167"/>
      <c r="G48" s="167"/>
      <c r="H48" s="167"/>
      <c r="I48" s="167"/>
      <c r="J48" s="167"/>
      <c r="K48" s="6"/>
      <c r="L48" s="6"/>
    </row>
    <row r="49" spans="2:12" ht="12.75" customHeight="1" x14ac:dyDescent="0.15">
      <c r="B49" s="6"/>
      <c r="C49" s="167"/>
      <c r="D49" s="167"/>
      <c r="E49" s="167"/>
      <c r="F49" s="167"/>
      <c r="G49" s="167"/>
      <c r="H49" s="167"/>
      <c r="I49" s="167"/>
      <c r="J49" s="167"/>
      <c r="K49" s="6"/>
      <c r="L49" s="6"/>
    </row>
    <row r="50" spans="2:12" ht="12.75" customHeight="1" x14ac:dyDescent="0.15">
      <c r="B50" s="6"/>
      <c r="C50" s="167"/>
      <c r="D50" s="167"/>
      <c r="E50" s="167"/>
      <c r="F50" s="167"/>
      <c r="G50" s="167"/>
      <c r="H50" s="167"/>
      <c r="I50" s="167"/>
      <c r="J50" s="167"/>
      <c r="K50" s="6"/>
      <c r="L50" s="6"/>
    </row>
    <row r="51" spans="2:12" ht="12.75" customHeight="1" x14ac:dyDescent="0.15">
      <c r="B51" s="6"/>
      <c r="C51" s="9"/>
      <c r="D51" s="9"/>
      <c r="E51" s="9"/>
      <c r="F51" s="9"/>
      <c r="G51" s="9"/>
      <c r="H51" s="9"/>
      <c r="I51" s="9"/>
      <c r="J51" s="9"/>
      <c r="K51" s="6"/>
      <c r="L51" s="6"/>
    </row>
    <row r="52" spans="2:12" ht="12.75" customHeight="1" x14ac:dyDescent="0.15">
      <c r="B52" s="163" t="s">
        <v>87</v>
      </c>
      <c r="C52" s="163"/>
      <c r="D52" s="163"/>
      <c r="E52" s="163"/>
      <c r="F52" s="163"/>
      <c r="G52" s="163"/>
      <c r="H52" s="163"/>
      <c r="I52" s="163"/>
      <c r="J52" s="163"/>
      <c r="K52" s="6"/>
      <c r="L52" s="6"/>
    </row>
    <row r="53" spans="2:12" ht="12.75" customHeight="1" x14ac:dyDescent="0.15">
      <c r="B53" s="52"/>
      <c r="C53" s="161" t="s">
        <v>88</v>
      </c>
      <c r="D53" s="161"/>
      <c r="E53" s="161"/>
      <c r="F53" s="161"/>
      <c r="G53" s="161"/>
      <c r="H53" s="161"/>
      <c r="I53" s="161"/>
      <c r="J53" s="161"/>
      <c r="K53" s="6"/>
      <c r="L53" s="6"/>
    </row>
    <row r="54" spans="2:12" ht="12.75" customHeight="1" x14ac:dyDescent="0.15">
      <c r="B54" s="52"/>
      <c r="C54" s="156" t="s">
        <v>89</v>
      </c>
      <c r="D54" s="157"/>
      <c r="E54" s="157"/>
      <c r="F54" s="157"/>
      <c r="G54" s="157"/>
      <c r="H54" s="157"/>
      <c r="I54" s="157"/>
      <c r="J54" s="157"/>
      <c r="K54" s="6"/>
      <c r="L54" s="6"/>
    </row>
    <row r="55" spans="2:12" ht="12.75" customHeight="1" x14ac:dyDescent="0.15">
      <c r="B55" s="52"/>
      <c r="D55" s="165" t="s">
        <v>90</v>
      </c>
      <c r="E55" s="161"/>
      <c r="F55" s="161"/>
      <c r="G55" s="161"/>
      <c r="H55" s="161"/>
      <c r="I55" s="161"/>
      <c r="J55" s="161"/>
      <c r="K55" s="6"/>
      <c r="L55" s="6"/>
    </row>
    <row r="56" spans="2:12" ht="12.75" customHeight="1" x14ac:dyDescent="0.15">
      <c r="B56" s="52"/>
      <c r="D56" s="161"/>
      <c r="E56" s="161"/>
      <c r="F56" s="161"/>
      <c r="G56" s="161"/>
      <c r="H56" s="161"/>
      <c r="I56" s="161"/>
      <c r="J56" s="161"/>
      <c r="K56" s="6"/>
    </row>
    <row r="57" spans="2:12" ht="12.75" customHeight="1" x14ac:dyDescent="0.15">
      <c r="B57" s="52"/>
      <c r="C57" s="52"/>
      <c r="E57" s="165" t="s">
        <v>91</v>
      </c>
      <c r="F57" s="165"/>
      <c r="G57" s="165"/>
      <c r="H57" s="165"/>
      <c r="I57" s="165"/>
      <c r="J57" s="165"/>
      <c r="K57" s="6"/>
      <c r="L57" s="6"/>
    </row>
    <row r="58" spans="2:12" ht="12.75" customHeight="1" x14ac:dyDescent="0.15">
      <c r="B58" s="52"/>
      <c r="C58" s="52"/>
      <c r="D58" s="53"/>
      <c r="E58" s="165"/>
      <c r="F58" s="165"/>
      <c r="G58" s="165"/>
      <c r="H58" s="165"/>
      <c r="I58" s="165"/>
      <c r="J58" s="165"/>
      <c r="K58" s="6"/>
      <c r="L58" s="6"/>
    </row>
    <row r="59" spans="2:12" ht="12.75" customHeight="1" x14ac:dyDescent="0.15">
      <c r="B59" s="52"/>
      <c r="C59" s="52"/>
      <c r="D59" s="53"/>
      <c r="E59" s="54"/>
      <c r="F59" s="54"/>
      <c r="G59" s="54"/>
      <c r="H59" s="54"/>
      <c r="I59" s="54"/>
      <c r="J59" s="54"/>
      <c r="K59" s="6"/>
      <c r="L59" s="6"/>
    </row>
    <row r="60" spans="2:12" ht="12.75" customHeight="1" x14ac:dyDescent="0.15">
      <c r="B60" s="163" t="s">
        <v>92</v>
      </c>
      <c r="C60" s="163"/>
      <c r="D60" s="163"/>
      <c r="E60" s="163"/>
      <c r="F60" s="163"/>
      <c r="G60" s="163"/>
      <c r="H60" s="163"/>
      <c r="I60" s="163"/>
      <c r="J60" s="163"/>
      <c r="K60" s="6"/>
      <c r="L60" s="6"/>
    </row>
    <row r="61" spans="2:12" ht="12.75" customHeight="1" x14ac:dyDescent="0.15">
      <c r="B61" s="52"/>
      <c r="C61" s="157" t="s">
        <v>38</v>
      </c>
      <c r="D61" s="157"/>
      <c r="E61" s="157"/>
      <c r="F61" s="157"/>
      <c r="G61" s="157"/>
      <c r="H61" s="157"/>
      <c r="I61" s="157"/>
      <c r="J61" s="157"/>
      <c r="K61" s="6"/>
      <c r="L61" s="6"/>
    </row>
    <row r="62" spans="2:12" ht="12.75" customHeight="1" x14ac:dyDescent="0.15">
      <c r="B62" s="52"/>
      <c r="C62" s="156" t="s">
        <v>43</v>
      </c>
      <c r="D62" s="157"/>
      <c r="E62" s="157"/>
      <c r="F62" s="157"/>
      <c r="G62" s="157"/>
      <c r="H62" s="157"/>
      <c r="I62" s="157"/>
      <c r="J62" s="157"/>
      <c r="K62" s="6"/>
      <c r="L62" s="6"/>
    </row>
    <row r="63" spans="2:12" ht="12.75" customHeight="1" x14ac:dyDescent="0.15">
      <c r="B63" s="52"/>
      <c r="C63" s="52"/>
      <c r="D63" s="8"/>
      <c r="E63" s="8"/>
      <c r="F63" s="8"/>
      <c r="G63" s="8"/>
      <c r="H63" s="8"/>
      <c r="I63" s="8"/>
      <c r="J63" s="8"/>
      <c r="K63" s="6"/>
      <c r="L63" s="6"/>
    </row>
    <row r="64" spans="2:12" ht="12.75" customHeight="1" x14ac:dyDescent="0.15">
      <c r="B64" s="163" t="s">
        <v>102</v>
      </c>
      <c r="C64" s="163"/>
      <c r="D64" s="163"/>
      <c r="E64" s="163"/>
      <c r="F64" s="163"/>
      <c r="G64" s="163"/>
      <c r="H64" s="163"/>
      <c r="I64" s="163"/>
      <c r="J64" s="163"/>
      <c r="K64" s="6"/>
      <c r="L64" s="6"/>
    </row>
    <row r="65" spans="2:12" ht="12.75" customHeight="1" x14ac:dyDescent="0.15">
      <c r="B65" s="52"/>
      <c r="C65" s="165" t="s">
        <v>103</v>
      </c>
      <c r="D65" s="165"/>
      <c r="E65" s="165"/>
      <c r="F65" s="165"/>
      <c r="G65" s="165"/>
      <c r="H65" s="165"/>
      <c r="I65" s="165"/>
      <c r="J65" s="165"/>
      <c r="K65" s="6"/>
      <c r="L65" s="6"/>
    </row>
    <row r="66" spans="2:12" ht="12.75" customHeight="1" x14ac:dyDescent="0.15">
      <c r="B66" s="52"/>
      <c r="C66" s="165"/>
      <c r="D66" s="165"/>
      <c r="E66" s="165"/>
      <c r="F66" s="165"/>
      <c r="G66" s="165"/>
      <c r="H66" s="165"/>
      <c r="I66" s="165"/>
      <c r="J66" s="165"/>
      <c r="K66" s="6"/>
      <c r="L66" s="6"/>
    </row>
    <row r="67" spans="2:12" ht="12.75" customHeight="1" x14ac:dyDescent="0.15">
      <c r="B67" s="6"/>
      <c r="C67" s="6"/>
      <c r="D67" s="8"/>
      <c r="E67" s="8"/>
      <c r="F67" s="8"/>
      <c r="G67" s="8"/>
      <c r="H67" s="8"/>
      <c r="I67" s="8"/>
      <c r="J67" s="8"/>
      <c r="K67" s="6"/>
      <c r="L67" s="6"/>
    </row>
    <row r="68" spans="2:12" ht="12.75" customHeight="1" x14ac:dyDescent="0.15">
      <c r="B68" s="160" t="s">
        <v>44</v>
      </c>
      <c r="C68" s="160"/>
      <c r="D68" s="160"/>
      <c r="E68" s="160"/>
      <c r="F68" s="160"/>
      <c r="G68" s="160"/>
      <c r="H68" s="160"/>
      <c r="I68" s="160"/>
      <c r="J68" s="160"/>
      <c r="K68" s="6"/>
      <c r="L68" s="6"/>
    </row>
    <row r="69" spans="2:12" ht="12.75" customHeight="1" x14ac:dyDescent="0.15">
      <c r="B69" s="167" t="s">
        <v>51</v>
      </c>
      <c r="C69" s="167"/>
      <c r="D69" s="167"/>
      <c r="E69" s="167"/>
      <c r="F69" s="167"/>
      <c r="G69" s="167"/>
      <c r="H69" s="167"/>
      <c r="I69" s="167"/>
      <c r="J69" s="167"/>
      <c r="K69" s="6"/>
      <c r="L69" s="6"/>
    </row>
    <row r="70" spans="2:12" ht="12.75" customHeight="1" x14ac:dyDescent="0.15">
      <c r="B70" s="167"/>
      <c r="C70" s="167"/>
      <c r="D70" s="167"/>
      <c r="E70" s="167"/>
      <c r="F70" s="167"/>
      <c r="G70" s="167"/>
      <c r="H70" s="167"/>
      <c r="I70" s="167"/>
      <c r="J70" s="167"/>
      <c r="K70" s="6"/>
      <c r="L70" s="6"/>
    </row>
    <row r="71" spans="2:12" ht="12.75" customHeight="1" x14ac:dyDescent="0.15">
      <c r="B71" s="6"/>
      <c r="C71" s="6"/>
      <c r="D71" s="8"/>
      <c r="E71" s="8"/>
      <c r="F71" s="8"/>
      <c r="G71" s="8"/>
      <c r="H71" s="8"/>
      <c r="I71" s="8"/>
      <c r="J71" s="8"/>
      <c r="K71" s="6"/>
      <c r="L71" s="6"/>
    </row>
    <row r="72" spans="2:12" ht="12.75" customHeight="1" x14ac:dyDescent="0.15">
      <c r="B72" s="170" t="s">
        <v>45</v>
      </c>
      <c r="C72" s="170"/>
      <c r="D72" s="164" t="s">
        <v>104</v>
      </c>
      <c r="E72" s="164"/>
      <c r="F72" s="164"/>
      <c r="G72" s="164" t="s">
        <v>52</v>
      </c>
      <c r="H72" s="164"/>
      <c r="I72" s="164"/>
      <c r="J72" s="10"/>
      <c r="K72" s="6"/>
      <c r="L72" s="6"/>
    </row>
    <row r="74" spans="2:12" ht="16" x14ac:dyDescent="0.2">
      <c r="B74" s="169" t="s">
        <v>49</v>
      </c>
      <c r="C74" s="169"/>
      <c r="D74" s="169"/>
      <c r="E74" s="169"/>
      <c r="F74" s="169"/>
      <c r="G74" s="169"/>
      <c r="H74" s="169"/>
      <c r="I74" s="169"/>
      <c r="J74" s="169"/>
    </row>
    <row r="76" spans="2:12" x14ac:dyDescent="0.15">
      <c r="B76" s="168" t="s">
        <v>50</v>
      </c>
      <c r="C76" s="168"/>
      <c r="D76" s="168"/>
      <c r="E76" s="168"/>
      <c r="F76" s="168"/>
      <c r="G76" s="168"/>
      <c r="H76" s="168"/>
      <c r="I76" s="168"/>
      <c r="J76" s="168"/>
    </row>
    <row r="77" spans="2:12" x14ac:dyDescent="0.15">
      <c r="B77" s="168" t="s">
        <v>189</v>
      </c>
      <c r="C77" s="168"/>
      <c r="D77" s="168"/>
      <c r="E77" s="168"/>
      <c r="F77" s="168"/>
      <c r="G77" s="168"/>
      <c r="H77" s="168"/>
      <c r="I77" s="168"/>
      <c r="J77" s="168"/>
    </row>
  </sheetData>
  <sheetProtection algorithmName="SHA-512" hashValue="EYgu/Yj47r9lkbgdi64NY6LdsB6aieoP0rviHiTNQ1snD0NEmooNdUzdpoFHr+KQXPlzPxICeoUO/d0hzxIC7Q==" saltValue="Su4gpqOgZn+ek4eExWchGA==" spinCount="100000" sheet="1" objects="1" scenarios="1" selectLockedCells="1"/>
  <mergeCells count="49">
    <mergeCell ref="B2:J2"/>
    <mergeCell ref="B24:J24"/>
    <mergeCell ref="B26:J26"/>
    <mergeCell ref="C27:D27"/>
    <mergeCell ref="F27:G27"/>
    <mergeCell ref="I27:J27"/>
    <mergeCell ref="B20:H20"/>
    <mergeCell ref="I20:J20"/>
    <mergeCell ref="B10:H10"/>
    <mergeCell ref="I10:J10"/>
    <mergeCell ref="B12:H12"/>
    <mergeCell ref="I12:J12"/>
    <mergeCell ref="B4:J4"/>
    <mergeCell ref="B31:J38"/>
    <mergeCell ref="B77:J77"/>
    <mergeCell ref="B74:J74"/>
    <mergeCell ref="B45:J45"/>
    <mergeCell ref="G72:I72"/>
    <mergeCell ref="C46:J47"/>
    <mergeCell ref="B52:J52"/>
    <mergeCell ref="C48:J50"/>
    <mergeCell ref="B69:J70"/>
    <mergeCell ref="B68:J68"/>
    <mergeCell ref="B76:J76"/>
    <mergeCell ref="B64:J64"/>
    <mergeCell ref="C65:J66"/>
    <mergeCell ref="B18:I18"/>
    <mergeCell ref="C61:J61"/>
    <mergeCell ref="B60:J60"/>
    <mergeCell ref="I22:J22"/>
    <mergeCell ref="C62:J62"/>
    <mergeCell ref="D72:F72"/>
    <mergeCell ref="C42:J42"/>
    <mergeCell ref="D55:J56"/>
    <mergeCell ref="E57:J58"/>
    <mergeCell ref="B22:H22"/>
    <mergeCell ref="B72:C72"/>
    <mergeCell ref="B6:J6"/>
    <mergeCell ref="B14:I14"/>
    <mergeCell ref="C54:J54"/>
    <mergeCell ref="C28:D28"/>
    <mergeCell ref="F28:G28"/>
    <mergeCell ref="I28:J28"/>
    <mergeCell ref="B30:J30"/>
    <mergeCell ref="C53:J53"/>
    <mergeCell ref="B40:J40"/>
    <mergeCell ref="C43:J43"/>
    <mergeCell ref="B16:I16"/>
    <mergeCell ref="B8:J8"/>
  </mergeCells>
  <dataValidations count="2">
    <dataValidation type="list" allowBlank="1" showInputMessage="1" showErrorMessage="1" sqref="C27:D28 F27:G28 I27:J28" xr:uid="{00000000-0002-0000-0000-000000000000}">
      <formula1>Competing_Clubs</formula1>
    </dataValidation>
    <dataValidation type="list" allowBlank="1" showInputMessage="1" showErrorMessage="1" sqref="I20:J20" xr:uid="{00000000-0002-0000-0000-000001000000}">
      <formula1>Venues</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P83"/>
  <sheetViews>
    <sheetView workbookViewId="0">
      <selection activeCell="F24" sqref="F24"/>
    </sheetView>
  </sheetViews>
  <sheetFormatPr baseColWidth="10" defaultColWidth="8.83203125" defaultRowHeight="13" x14ac:dyDescent="0.15"/>
  <cols>
    <col min="1" max="1" width="3" bestFit="1" customWidth="1"/>
    <col min="2" max="2" width="10" bestFit="1" customWidth="1"/>
    <col min="3" max="3" width="6.1640625" bestFit="1" customWidth="1"/>
    <col min="4" max="4" width="7.6640625" bestFit="1" customWidth="1"/>
    <col min="5" max="5" width="14.1640625" bestFit="1" customWidth="1"/>
    <col min="6" max="7" width="22.83203125" customWidth="1"/>
    <col min="8" max="9" width="14.33203125" customWidth="1"/>
    <col min="11" max="11" width="10.1640625" bestFit="1" customWidth="1"/>
    <col min="12" max="12" width="15.5" customWidth="1"/>
  </cols>
  <sheetData>
    <row r="1" spans="1:16" ht="19" thickBot="1" x14ac:dyDescent="0.25">
      <c r="A1" s="176" t="s">
        <v>77</v>
      </c>
      <c r="B1" s="176"/>
      <c r="C1" s="176"/>
      <c r="D1" s="176"/>
      <c r="E1" s="176"/>
      <c r="F1" s="180">
        <f>Instructions!C27</f>
        <v>0</v>
      </c>
      <c r="G1" s="181"/>
      <c r="H1" s="181"/>
      <c r="I1" s="182"/>
      <c r="K1" s="21">
        <f>Instructions!$I$10</f>
        <v>45815</v>
      </c>
      <c r="L1" s="239" t="s">
        <v>228</v>
      </c>
      <c r="M1" s="240" t="s">
        <v>229</v>
      </c>
      <c r="N1" s="240"/>
      <c r="O1" s="240"/>
      <c r="P1" s="240"/>
    </row>
    <row r="2" spans="1:16" x14ac:dyDescent="0.15">
      <c r="A2" s="177" t="s">
        <v>1</v>
      </c>
      <c r="B2" s="178"/>
      <c r="C2" s="178"/>
      <c r="D2" s="178"/>
      <c r="E2" s="179"/>
      <c r="F2" s="32" t="s">
        <v>171</v>
      </c>
      <c r="G2" s="32" t="s">
        <v>172</v>
      </c>
      <c r="H2" s="33" t="s">
        <v>78</v>
      </c>
      <c r="I2" s="33" t="s">
        <v>105</v>
      </c>
      <c r="K2" s="29" t="s">
        <v>84</v>
      </c>
      <c r="L2" s="241"/>
      <c r="M2" s="242">
        <v>9</v>
      </c>
      <c r="N2" s="242">
        <v>10</v>
      </c>
      <c r="O2" s="242">
        <v>11</v>
      </c>
      <c r="P2" s="242">
        <v>12</v>
      </c>
    </row>
    <row r="3" spans="1:16" x14ac:dyDescent="0.15">
      <c r="A3" s="139">
        <v>1</v>
      </c>
      <c r="B3" s="131" t="s">
        <v>63</v>
      </c>
      <c r="C3" s="131" t="s">
        <v>55</v>
      </c>
      <c r="D3" s="131" t="s">
        <v>56</v>
      </c>
      <c r="E3" s="132" t="s">
        <v>30</v>
      </c>
      <c r="F3" s="183" t="s">
        <v>67</v>
      </c>
      <c r="G3" s="184"/>
      <c r="H3" s="184"/>
      <c r="I3" s="185"/>
      <c r="K3" s="20"/>
      <c r="L3" s="243"/>
      <c r="M3" s="244"/>
      <c r="N3" s="244"/>
      <c r="O3" s="244"/>
      <c r="P3" s="245"/>
    </row>
    <row r="4" spans="1:16" x14ac:dyDescent="0.15">
      <c r="A4" s="140"/>
      <c r="B4" s="133"/>
      <c r="C4" s="133"/>
      <c r="D4" s="133"/>
      <c r="E4" s="134" t="s">
        <v>68</v>
      </c>
      <c r="F4" s="24"/>
      <c r="G4" s="24"/>
      <c r="H4" s="23"/>
      <c r="I4" s="82"/>
      <c r="K4" s="246">
        <f>DATEDIF(H4,$K$1,"Y")</f>
        <v>125</v>
      </c>
      <c r="L4" s="247"/>
      <c r="M4" s="248"/>
      <c r="N4" s="248"/>
      <c r="O4" s="248"/>
      <c r="P4" s="249"/>
    </row>
    <row r="5" spans="1:16" x14ac:dyDescent="0.15">
      <c r="A5" s="140"/>
      <c r="B5" s="186" t="s">
        <v>187</v>
      </c>
      <c r="C5" s="186"/>
      <c r="D5" s="186"/>
      <c r="E5" s="134" t="s">
        <v>69</v>
      </c>
      <c r="F5" s="24"/>
      <c r="G5" s="24"/>
      <c r="H5" s="23"/>
      <c r="I5" s="82"/>
      <c r="K5" s="246">
        <f>DATEDIF(H5,$K$1,"Y")</f>
        <v>125</v>
      </c>
      <c r="L5" s="247"/>
      <c r="M5" s="248"/>
      <c r="N5" s="248"/>
      <c r="O5" s="248"/>
      <c r="P5" s="249"/>
    </row>
    <row r="6" spans="1:16" x14ac:dyDescent="0.15">
      <c r="A6" s="140"/>
      <c r="B6" s="186"/>
      <c r="C6" s="186"/>
      <c r="D6" s="186"/>
      <c r="E6" s="134" t="s">
        <v>70</v>
      </c>
      <c r="F6" s="24"/>
      <c r="G6" s="24"/>
      <c r="H6" s="23"/>
      <c r="I6" s="82"/>
      <c r="K6" s="246">
        <f>DATEDIF(H6,$K$1,"Y")</f>
        <v>125</v>
      </c>
      <c r="L6" s="247"/>
      <c r="M6" s="248"/>
      <c r="N6" s="248"/>
      <c r="O6" s="248"/>
      <c r="P6" s="249"/>
    </row>
    <row r="7" spans="1:16" x14ac:dyDescent="0.15">
      <c r="A7" s="140"/>
      <c r="B7" s="133"/>
      <c r="C7" s="133"/>
      <c r="D7" s="133"/>
      <c r="E7" s="134" t="s">
        <v>71</v>
      </c>
      <c r="F7" s="24"/>
      <c r="G7" s="24"/>
      <c r="H7" s="23"/>
      <c r="I7" s="82"/>
      <c r="K7" s="246">
        <f>DATEDIF(H7,$K$1,"Y")</f>
        <v>125</v>
      </c>
      <c r="L7" s="247"/>
      <c r="M7" s="248"/>
      <c r="N7" s="248"/>
      <c r="O7" s="248"/>
      <c r="P7" s="249"/>
    </row>
    <row r="8" spans="1:16" x14ac:dyDescent="0.15">
      <c r="A8" s="139">
        <v>2</v>
      </c>
      <c r="B8" s="131" t="s">
        <v>63</v>
      </c>
      <c r="C8" s="131" t="s">
        <v>57</v>
      </c>
      <c r="D8" s="131" t="s">
        <v>56</v>
      </c>
      <c r="E8" s="132" t="s">
        <v>29</v>
      </c>
      <c r="F8" s="183" t="s">
        <v>67</v>
      </c>
      <c r="G8" s="184"/>
      <c r="H8" s="184"/>
      <c r="I8" s="185"/>
      <c r="K8" s="20"/>
      <c r="L8" s="247"/>
      <c r="M8" s="248"/>
      <c r="N8" s="248"/>
      <c r="O8" s="248"/>
      <c r="P8" s="249"/>
    </row>
    <row r="9" spans="1:16" x14ac:dyDescent="0.15">
      <c r="A9" s="140"/>
      <c r="B9" s="133"/>
      <c r="C9" s="133"/>
      <c r="D9" s="133"/>
      <c r="E9" s="134" t="s">
        <v>68</v>
      </c>
      <c r="F9" s="24"/>
      <c r="G9" s="24"/>
      <c r="H9" s="23"/>
      <c r="I9" s="82"/>
      <c r="K9" s="246">
        <f>DATEDIF(H9,$K$1,"Y")</f>
        <v>125</v>
      </c>
      <c r="L9" s="247"/>
      <c r="M9" s="248"/>
      <c r="N9" s="248"/>
      <c r="O9" s="248"/>
      <c r="P9" s="249"/>
    </row>
    <row r="10" spans="1:16" ht="12.75" customHeight="1" x14ac:dyDescent="0.15">
      <c r="A10" s="140"/>
      <c r="B10" s="186" t="s">
        <v>187</v>
      </c>
      <c r="C10" s="186"/>
      <c r="D10" s="186"/>
      <c r="E10" s="134" t="s">
        <v>69</v>
      </c>
      <c r="F10" s="24"/>
      <c r="G10" s="24"/>
      <c r="H10" s="23"/>
      <c r="I10" s="82"/>
      <c r="K10" s="246">
        <f t="shared" ref="K10:K57" si="0">DATEDIF(H10,$K$1,"Y")</f>
        <v>125</v>
      </c>
      <c r="L10" s="247"/>
      <c r="M10" s="248"/>
      <c r="N10" s="248"/>
      <c r="O10" s="248"/>
      <c r="P10" s="249"/>
    </row>
    <row r="11" spans="1:16" x14ac:dyDescent="0.15">
      <c r="A11" s="140"/>
      <c r="B11" s="186"/>
      <c r="C11" s="186"/>
      <c r="D11" s="186"/>
      <c r="E11" s="134" t="s">
        <v>70</v>
      </c>
      <c r="F11" s="24"/>
      <c r="G11" s="24"/>
      <c r="H11" s="23"/>
      <c r="I11" s="82"/>
      <c r="K11" s="246">
        <f t="shared" si="0"/>
        <v>125</v>
      </c>
      <c r="L11" s="247"/>
      <c r="M11" s="248"/>
      <c r="N11" s="248"/>
      <c r="O11" s="248"/>
      <c r="P11" s="249"/>
    </row>
    <row r="12" spans="1:16" x14ac:dyDescent="0.15">
      <c r="A12" s="140"/>
      <c r="B12" s="133"/>
      <c r="C12" s="133"/>
      <c r="D12" s="133"/>
      <c r="E12" s="134" t="s">
        <v>71</v>
      </c>
      <c r="F12" s="24"/>
      <c r="G12" s="24"/>
      <c r="H12" s="23"/>
      <c r="I12" s="82"/>
      <c r="K12" s="246">
        <f t="shared" si="0"/>
        <v>125</v>
      </c>
      <c r="L12" s="247"/>
      <c r="M12" s="248"/>
      <c r="N12" s="248"/>
      <c r="O12" s="248"/>
      <c r="P12" s="249"/>
    </row>
    <row r="13" spans="1:16" x14ac:dyDescent="0.15">
      <c r="A13" s="139">
        <v>3</v>
      </c>
      <c r="B13" s="131" t="s">
        <v>63</v>
      </c>
      <c r="C13" s="131" t="s">
        <v>60</v>
      </c>
      <c r="D13" s="131" t="s">
        <v>56</v>
      </c>
      <c r="E13" s="132" t="s">
        <v>30</v>
      </c>
      <c r="F13" s="183" t="s">
        <v>67</v>
      </c>
      <c r="G13" s="184"/>
      <c r="H13" s="184"/>
      <c r="I13" s="185"/>
      <c r="K13" s="20"/>
      <c r="L13" s="247"/>
      <c r="M13" s="248"/>
      <c r="N13" s="248"/>
      <c r="O13" s="248"/>
      <c r="P13" s="249"/>
    </row>
    <row r="14" spans="1:16" x14ac:dyDescent="0.15">
      <c r="A14" s="140"/>
      <c r="B14" s="133"/>
      <c r="C14" s="133"/>
      <c r="D14" s="133"/>
      <c r="E14" s="134" t="s">
        <v>68</v>
      </c>
      <c r="F14" s="24"/>
      <c r="G14" s="24"/>
      <c r="H14" s="23"/>
      <c r="I14" s="82"/>
      <c r="K14" s="246">
        <f>DATEDIF(H14,$K$1,"Y")</f>
        <v>125</v>
      </c>
      <c r="L14" s="247"/>
      <c r="M14" s="248"/>
      <c r="N14" s="248"/>
      <c r="O14" s="248"/>
      <c r="P14" s="249"/>
    </row>
    <row r="15" spans="1:16" x14ac:dyDescent="0.15">
      <c r="A15" s="140"/>
      <c r="B15" s="186" t="s">
        <v>187</v>
      </c>
      <c r="C15" s="186"/>
      <c r="D15" s="186"/>
      <c r="E15" s="134" t="s">
        <v>69</v>
      </c>
      <c r="F15" s="24"/>
      <c r="G15" s="24"/>
      <c r="H15" s="23"/>
      <c r="I15" s="82"/>
      <c r="K15" s="246">
        <f t="shared" si="0"/>
        <v>125</v>
      </c>
      <c r="L15" s="247"/>
      <c r="M15" s="248"/>
      <c r="N15" s="248"/>
      <c r="O15" s="248"/>
      <c r="P15" s="249"/>
    </row>
    <row r="16" spans="1:16" x14ac:dyDescent="0.15">
      <c r="A16" s="140"/>
      <c r="B16" s="186"/>
      <c r="C16" s="186"/>
      <c r="D16" s="186"/>
      <c r="E16" s="134" t="s">
        <v>70</v>
      </c>
      <c r="F16" s="24"/>
      <c r="G16" s="24"/>
      <c r="H16" s="23"/>
      <c r="I16" s="82"/>
      <c r="K16" s="246">
        <f t="shared" si="0"/>
        <v>125</v>
      </c>
      <c r="L16" s="247"/>
      <c r="M16" s="248"/>
      <c r="N16" s="248"/>
      <c r="O16" s="248"/>
      <c r="P16" s="249"/>
    </row>
    <row r="17" spans="1:16" x14ac:dyDescent="0.15">
      <c r="A17" s="140"/>
      <c r="B17" s="133"/>
      <c r="C17" s="133"/>
      <c r="D17" s="133"/>
      <c r="E17" s="134" t="s">
        <v>71</v>
      </c>
      <c r="F17" s="24"/>
      <c r="G17" s="24"/>
      <c r="H17" s="23"/>
      <c r="I17" s="82"/>
      <c r="K17" s="246">
        <f t="shared" si="0"/>
        <v>125</v>
      </c>
      <c r="L17" s="247"/>
      <c r="M17" s="248"/>
      <c r="N17" s="248"/>
      <c r="O17" s="248"/>
      <c r="P17" s="249"/>
    </row>
    <row r="18" spans="1:16" x14ac:dyDescent="0.15">
      <c r="A18" s="139">
        <v>4</v>
      </c>
      <c r="B18" s="131" t="s">
        <v>63</v>
      </c>
      <c r="C18" s="131" t="s">
        <v>31</v>
      </c>
      <c r="D18" s="131" t="s">
        <v>56</v>
      </c>
      <c r="E18" s="132" t="s">
        <v>29</v>
      </c>
      <c r="F18" s="183" t="s">
        <v>67</v>
      </c>
      <c r="G18" s="184"/>
      <c r="H18" s="184"/>
      <c r="I18" s="185"/>
      <c r="K18" s="20"/>
      <c r="L18" s="247"/>
      <c r="M18" s="248"/>
      <c r="N18" s="248"/>
      <c r="O18" s="248"/>
      <c r="P18" s="249"/>
    </row>
    <row r="19" spans="1:16" x14ac:dyDescent="0.15">
      <c r="A19" s="140"/>
      <c r="B19" s="133"/>
      <c r="C19" s="133"/>
      <c r="D19" s="133"/>
      <c r="E19" s="134" t="s">
        <v>68</v>
      </c>
      <c r="F19" s="24"/>
      <c r="G19" s="24"/>
      <c r="H19" s="23"/>
      <c r="I19" s="82"/>
      <c r="K19" s="246">
        <f>DATEDIF(H19,$K$1,"Y")</f>
        <v>125</v>
      </c>
      <c r="L19" s="247"/>
      <c r="M19" s="248"/>
      <c r="N19" s="248"/>
      <c r="O19" s="248"/>
      <c r="P19" s="249"/>
    </row>
    <row r="20" spans="1:16" x14ac:dyDescent="0.15">
      <c r="A20" s="140"/>
      <c r="B20" s="186" t="s">
        <v>187</v>
      </c>
      <c r="C20" s="186"/>
      <c r="D20" s="186"/>
      <c r="E20" s="134" t="s">
        <v>69</v>
      </c>
      <c r="F20" s="24"/>
      <c r="G20" s="24"/>
      <c r="H20" s="23"/>
      <c r="I20" s="82"/>
      <c r="K20" s="246">
        <f t="shared" si="0"/>
        <v>125</v>
      </c>
      <c r="L20" s="247"/>
      <c r="M20" s="248"/>
      <c r="N20" s="248"/>
      <c r="O20" s="248"/>
      <c r="P20" s="249"/>
    </row>
    <row r="21" spans="1:16" x14ac:dyDescent="0.15">
      <c r="A21" s="140"/>
      <c r="B21" s="186"/>
      <c r="C21" s="186"/>
      <c r="D21" s="186"/>
      <c r="E21" s="134" t="s">
        <v>70</v>
      </c>
      <c r="F21" s="24"/>
      <c r="G21" s="24"/>
      <c r="H21" s="23"/>
      <c r="I21" s="82"/>
      <c r="K21" s="246">
        <f t="shared" si="0"/>
        <v>125</v>
      </c>
      <c r="L21" s="247"/>
      <c r="M21" s="248"/>
      <c r="N21" s="248"/>
      <c r="O21" s="248"/>
      <c r="P21" s="249"/>
    </row>
    <row r="22" spans="1:16" x14ac:dyDescent="0.15">
      <c r="A22" s="140"/>
      <c r="B22" s="133"/>
      <c r="C22" s="133"/>
      <c r="D22" s="133"/>
      <c r="E22" s="134" t="s">
        <v>71</v>
      </c>
      <c r="F22" s="24"/>
      <c r="G22" s="24"/>
      <c r="H22" s="23"/>
      <c r="I22" s="82"/>
      <c r="K22" s="246">
        <f t="shared" si="0"/>
        <v>125</v>
      </c>
      <c r="L22" s="247"/>
      <c r="M22" s="248"/>
      <c r="N22" s="248"/>
      <c r="O22" s="248"/>
      <c r="P22" s="249"/>
    </row>
    <row r="23" spans="1:16" x14ac:dyDescent="0.15">
      <c r="A23" s="141">
        <v>5</v>
      </c>
      <c r="B23" s="135" t="s">
        <v>185</v>
      </c>
      <c r="C23" s="27" t="s">
        <v>57</v>
      </c>
      <c r="D23" s="27" t="s">
        <v>58</v>
      </c>
      <c r="E23" s="28" t="s">
        <v>28</v>
      </c>
      <c r="F23" s="83"/>
      <c r="G23" s="83"/>
      <c r="H23" s="23"/>
      <c r="I23" s="82"/>
      <c r="K23" s="246">
        <f t="shared" si="0"/>
        <v>125</v>
      </c>
      <c r="L23" s="250">
        <f>SUM(M23:P23)</f>
        <v>0</v>
      </c>
      <c r="M23" s="251">
        <f>COUNTIF($I$23:$I$24,$I23)+COUNTIF($I$31:$I$32,$I23)+COUNTIF($I$39:$I$40,$I23)+COUNTIF($I$47:$I$48,$I23)</f>
        <v>0</v>
      </c>
      <c r="N23" s="251">
        <f>COUNTIF($I$25:$I$26,$I23)+COUNTIF($I$33:$I$34,$I23)+COUNTIF($I$41:$I$42,$I23)+COUNTIF($I$49:$I$50,$I23)</f>
        <v>0</v>
      </c>
      <c r="O23" s="251">
        <f>COUNTIF($I$27:$I$28,$I23)+COUNTIF($I$35:$I$36,$I23)+COUNTIF($I$43:$I$44,$I23)+COUNTIF($I$51:$I$52,$I23)</f>
        <v>0</v>
      </c>
      <c r="P23" s="251">
        <f>COUNTIF($I$29:$I$30,$I23)+COUNTIF($I$37:$I$38,$I23)+COUNTIF($I$45:$I$46,$I23)+COUNTIF($I$53:$I$54,$I23)</f>
        <v>0</v>
      </c>
    </row>
    <row r="24" spans="1:16" x14ac:dyDescent="0.15">
      <c r="A24" s="141">
        <v>6</v>
      </c>
      <c r="B24" s="135" t="s">
        <v>186</v>
      </c>
      <c r="C24" s="27" t="s">
        <v>57</v>
      </c>
      <c r="D24" s="27" t="s">
        <v>58</v>
      </c>
      <c r="E24" s="28" t="s">
        <v>28</v>
      </c>
      <c r="F24" s="24"/>
      <c r="G24" s="24"/>
      <c r="H24" s="23"/>
      <c r="I24" s="82"/>
      <c r="K24" s="246">
        <f t="shared" si="0"/>
        <v>125</v>
      </c>
      <c r="L24" s="250">
        <f t="shared" ref="L24:L54" si="1">SUM(M24:P24)</f>
        <v>0</v>
      </c>
      <c r="M24" s="251">
        <f t="shared" ref="M24:M54" si="2">COUNTIF($I$23:$I$24,$I24)+COUNTIF($I$31:$I$32,$I24)+COUNTIF($I$39:$I$40,$I24)+COUNTIF($I$47:$I$48,$I24)</f>
        <v>0</v>
      </c>
      <c r="N24" s="251">
        <f t="shared" ref="N24:N53" si="3">COUNTIF($I$25:$I$26,$I24)+COUNTIF($I$33:$I$34,$I24)+COUNTIF($I$41:$I$42,$I24)+COUNTIF($I$49:$I$50,$I24)</f>
        <v>0</v>
      </c>
      <c r="O24" s="251">
        <f t="shared" ref="O24:O53" si="4">COUNTIF($I$27:$I$28,$I24)+COUNTIF($I$35:$I$36,$I24)+COUNTIF($I$43:$I$44,$I24)+COUNTIF($I$51:$I$52,$I24)</f>
        <v>0</v>
      </c>
      <c r="P24" s="251">
        <f t="shared" ref="P24:P54" si="5">COUNTIF($I$29:$I$30,$I24)+COUNTIF($I$37:$I$38,$I24)+COUNTIF($I$45:$I$46,$I24)+COUNTIF($I$53:$I$54,$I24)</f>
        <v>0</v>
      </c>
    </row>
    <row r="25" spans="1:16" x14ac:dyDescent="0.15">
      <c r="A25" s="141">
        <v>7</v>
      </c>
      <c r="B25" s="135" t="s">
        <v>185</v>
      </c>
      <c r="C25" s="27" t="s">
        <v>59</v>
      </c>
      <c r="D25" s="27" t="s">
        <v>25</v>
      </c>
      <c r="E25" s="28" t="s">
        <v>26</v>
      </c>
      <c r="F25" s="24"/>
      <c r="G25" s="24"/>
      <c r="H25" s="23"/>
      <c r="I25" s="82"/>
      <c r="K25" s="246">
        <f t="shared" si="0"/>
        <v>125</v>
      </c>
      <c r="L25" s="250">
        <f t="shared" si="1"/>
        <v>0</v>
      </c>
      <c r="M25" s="251">
        <f t="shared" si="2"/>
        <v>0</v>
      </c>
      <c r="N25" s="251">
        <f t="shared" si="3"/>
        <v>0</v>
      </c>
      <c r="O25" s="251">
        <f t="shared" si="4"/>
        <v>0</v>
      </c>
      <c r="P25" s="251">
        <f t="shared" si="5"/>
        <v>0</v>
      </c>
    </row>
    <row r="26" spans="1:16" x14ac:dyDescent="0.15">
      <c r="A26" s="141">
        <v>8</v>
      </c>
      <c r="B26" s="135" t="s">
        <v>186</v>
      </c>
      <c r="C26" s="27" t="s">
        <v>59</v>
      </c>
      <c r="D26" s="27" t="s">
        <v>25</v>
      </c>
      <c r="E26" s="27" t="s">
        <v>26</v>
      </c>
      <c r="F26" s="24"/>
      <c r="G26" s="24"/>
      <c r="H26" s="23"/>
      <c r="I26" s="82"/>
      <c r="K26" s="246">
        <f t="shared" si="0"/>
        <v>125</v>
      </c>
      <c r="L26" s="250">
        <f t="shared" si="1"/>
        <v>0</v>
      </c>
      <c r="M26" s="251">
        <f t="shared" si="2"/>
        <v>0</v>
      </c>
      <c r="N26" s="251">
        <f t="shared" si="3"/>
        <v>0</v>
      </c>
      <c r="O26" s="251">
        <f t="shared" si="4"/>
        <v>0</v>
      </c>
      <c r="P26" s="251">
        <f t="shared" si="5"/>
        <v>0</v>
      </c>
    </row>
    <row r="27" spans="1:16" x14ac:dyDescent="0.15">
      <c r="A27" s="141">
        <v>9</v>
      </c>
      <c r="B27" s="135" t="s">
        <v>185</v>
      </c>
      <c r="C27" s="27" t="s">
        <v>81</v>
      </c>
      <c r="D27" s="27" t="s">
        <v>25</v>
      </c>
      <c r="E27" s="27" t="s">
        <v>24</v>
      </c>
      <c r="F27" s="24"/>
      <c r="G27" s="24"/>
      <c r="H27" s="23"/>
      <c r="I27" s="82"/>
      <c r="K27" s="246">
        <f t="shared" si="0"/>
        <v>125</v>
      </c>
      <c r="L27" s="250">
        <f t="shared" si="1"/>
        <v>0</v>
      </c>
      <c r="M27" s="251">
        <f t="shared" si="2"/>
        <v>0</v>
      </c>
      <c r="N27" s="251">
        <f t="shared" si="3"/>
        <v>0</v>
      </c>
      <c r="O27" s="251">
        <f t="shared" si="4"/>
        <v>0</v>
      </c>
      <c r="P27" s="251">
        <f t="shared" si="5"/>
        <v>0</v>
      </c>
    </row>
    <row r="28" spans="1:16" x14ac:dyDescent="0.15">
      <c r="A28" s="141">
        <v>10</v>
      </c>
      <c r="B28" s="135" t="s">
        <v>186</v>
      </c>
      <c r="C28" s="27" t="s">
        <v>81</v>
      </c>
      <c r="D28" s="27" t="s">
        <v>25</v>
      </c>
      <c r="E28" s="27" t="s">
        <v>24</v>
      </c>
      <c r="F28" s="24"/>
      <c r="G28" s="24"/>
      <c r="H28" s="23"/>
      <c r="I28" s="82"/>
      <c r="K28" s="246">
        <f t="shared" si="0"/>
        <v>125</v>
      </c>
      <c r="L28" s="250">
        <f t="shared" si="1"/>
        <v>0</v>
      </c>
      <c r="M28" s="251">
        <f t="shared" si="2"/>
        <v>0</v>
      </c>
      <c r="N28" s="251">
        <f t="shared" si="3"/>
        <v>0</v>
      </c>
      <c r="O28" s="251">
        <f t="shared" si="4"/>
        <v>0</v>
      </c>
      <c r="P28" s="251">
        <f t="shared" si="5"/>
        <v>0</v>
      </c>
    </row>
    <row r="29" spans="1:16" x14ac:dyDescent="0.15">
      <c r="A29" s="141">
        <v>11</v>
      </c>
      <c r="B29" s="135" t="s">
        <v>185</v>
      </c>
      <c r="C29" s="27" t="s">
        <v>82</v>
      </c>
      <c r="D29" s="27" t="s">
        <v>25</v>
      </c>
      <c r="E29" s="27" t="s">
        <v>27</v>
      </c>
      <c r="F29" s="24"/>
      <c r="G29" s="24"/>
      <c r="H29" s="23"/>
      <c r="I29" s="82"/>
      <c r="K29" s="246">
        <f t="shared" si="0"/>
        <v>125</v>
      </c>
      <c r="L29" s="250">
        <f t="shared" si="1"/>
        <v>0</v>
      </c>
      <c r="M29" s="251">
        <f t="shared" si="2"/>
        <v>0</v>
      </c>
      <c r="N29" s="251">
        <f t="shared" si="3"/>
        <v>0</v>
      </c>
      <c r="O29" s="251">
        <f t="shared" si="4"/>
        <v>0</v>
      </c>
      <c r="P29" s="251">
        <f t="shared" si="5"/>
        <v>0</v>
      </c>
    </row>
    <row r="30" spans="1:16" x14ac:dyDescent="0.15">
      <c r="A30" s="141">
        <v>12</v>
      </c>
      <c r="B30" s="135" t="s">
        <v>186</v>
      </c>
      <c r="C30" s="27" t="s">
        <v>82</v>
      </c>
      <c r="D30" s="27" t="s">
        <v>25</v>
      </c>
      <c r="E30" s="27" t="s">
        <v>27</v>
      </c>
      <c r="F30" s="24"/>
      <c r="G30" s="24"/>
      <c r="H30" s="23"/>
      <c r="I30" s="82"/>
      <c r="K30" s="246">
        <f t="shared" si="0"/>
        <v>125</v>
      </c>
      <c r="L30" s="250">
        <f t="shared" si="1"/>
        <v>0</v>
      </c>
      <c r="M30" s="251">
        <f t="shared" si="2"/>
        <v>0</v>
      </c>
      <c r="N30" s="251">
        <f t="shared" si="3"/>
        <v>0</v>
      </c>
      <c r="O30" s="251">
        <f t="shared" si="4"/>
        <v>0</v>
      </c>
      <c r="P30" s="251">
        <f t="shared" si="5"/>
        <v>0</v>
      </c>
    </row>
    <row r="31" spans="1:16" x14ac:dyDescent="0.15">
      <c r="A31" s="141">
        <v>13</v>
      </c>
      <c r="B31" s="135" t="s">
        <v>185</v>
      </c>
      <c r="C31" s="27" t="s">
        <v>57</v>
      </c>
      <c r="D31" s="27" t="s">
        <v>58</v>
      </c>
      <c r="E31" s="28" t="s">
        <v>26</v>
      </c>
      <c r="F31" s="24"/>
      <c r="G31" s="24"/>
      <c r="H31" s="23"/>
      <c r="I31" s="82"/>
      <c r="K31" s="246">
        <f t="shared" si="0"/>
        <v>125</v>
      </c>
      <c r="L31" s="250">
        <f t="shared" si="1"/>
        <v>0</v>
      </c>
      <c r="M31" s="251">
        <f t="shared" si="2"/>
        <v>0</v>
      </c>
      <c r="N31" s="251">
        <f t="shared" si="3"/>
        <v>0</v>
      </c>
      <c r="O31" s="251">
        <f t="shared" si="4"/>
        <v>0</v>
      </c>
      <c r="P31" s="251">
        <f t="shared" si="5"/>
        <v>0</v>
      </c>
    </row>
    <row r="32" spans="1:16" x14ac:dyDescent="0.15">
      <c r="A32" s="141">
        <v>14</v>
      </c>
      <c r="B32" s="135" t="s">
        <v>186</v>
      </c>
      <c r="C32" s="27" t="s">
        <v>57</v>
      </c>
      <c r="D32" s="27" t="s">
        <v>58</v>
      </c>
      <c r="E32" s="27" t="s">
        <v>26</v>
      </c>
      <c r="F32" s="24"/>
      <c r="G32" s="24"/>
      <c r="H32" s="23"/>
      <c r="I32" s="82"/>
      <c r="K32" s="246">
        <f t="shared" si="0"/>
        <v>125</v>
      </c>
      <c r="L32" s="250">
        <f t="shared" si="1"/>
        <v>0</v>
      </c>
      <c r="M32" s="251">
        <f t="shared" si="2"/>
        <v>0</v>
      </c>
      <c r="N32" s="251">
        <f t="shared" si="3"/>
        <v>0</v>
      </c>
      <c r="O32" s="251">
        <f t="shared" si="4"/>
        <v>0</v>
      </c>
      <c r="P32" s="251">
        <f t="shared" si="5"/>
        <v>0</v>
      </c>
    </row>
    <row r="33" spans="1:16" x14ac:dyDescent="0.15">
      <c r="A33" s="141">
        <v>15</v>
      </c>
      <c r="B33" s="135" t="s">
        <v>185</v>
      </c>
      <c r="C33" s="27" t="s">
        <v>59</v>
      </c>
      <c r="D33" s="27" t="s">
        <v>25</v>
      </c>
      <c r="E33" s="28" t="s">
        <v>24</v>
      </c>
      <c r="F33" s="24"/>
      <c r="G33" s="24"/>
      <c r="H33" s="23"/>
      <c r="I33" s="82"/>
      <c r="K33" s="246">
        <f t="shared" si="0"/>
        <v>125</v>
      </c>
      <c r="L33" s="250">
        <f t="shared" si="1"/>
        <v>0</v>
      </c>
      <c r="M33" s="251">
        <f t="shared" si="2"/>
        <v>0</v>
      </c>
      <c r="N33" s="251">
        <f t="shared" si="3"/>
        <v>0</v>
      </c>
      <c r="O33" s="251">
        <f t="shared" si="4"/>
        <v>0</v>
      </c>
      <c r="P33" s="251">
        <f t="shared" si="5"/>
        <v>0</v>
      </c>
    </row>
    <row r="34" spans="1:16" x14ac:dyDescent="0.15">
      <c r="A34" s="141">
        <v>16</v>
      </c>
      <c r="B34" s="135" t="s">
        <v>186</v>
      </c>
      <c r="C34" s="27" t="s">
        <v>59</v>
      </c>
      <c r="D34" s="27" t="s">
        <v>25</v>
      </c>
      <c r="E34" s="27" t="s">
        <v>24</v>
      </c>
      <c r="F34" s="24"/>
      <c r="G34" s="24"/>
      <c r="H34" s="23"/>
      <c r="I34" s="82"/>
      <c r="K34" s="246">
        <f t="shared" si="0"/>
        <v>125</v>
      </c>
      <c r="L34" s="250">
        <f t="shared" si="1"/>
        <v>0</v>
      </c>
      <c r="M34" s="251">
        <f t="shared" si="2"/>
        <v>0</v>
      </c>
      <c r="N34" s="251">
        <f t="shared" si="3"/>
        <v>0</v>
      </c>
      <c r="O34" s="251">
        <f t="shared" si="4"/>
        <v>0</v>
      </c>
      <c r="P34" s="251">
        <f t="shared" si="5"/>
        <v>0</v>
      </c>
    </row>
    <row r="35" spans="1:16" x14ac:dyDescent="0.15">
      <c r="A35" s="141">
        <v>17</v>
      </c>
      <c r="B35" s="135" t="s">
        <v>185</v>
      </c>
      <c r="C35" s="27" t="s">
        <v>81</v>
      </c>
      <c r="D35" s="27" t="s">
        <v>25</v>
      </c>
      <c r="E35" s="28" t="s">
        <v>27</v>
      </c>
      <c r="F35" s="24"/>
      <c r="G35" s="24"/>
      <c r="H35" s="23"/>
      <c r="I35" s="82"/>
      <c r="K35" s="246">
        <f t="shared" si="0"/>
        <v>125</v>
      </c>
      <c r="L35" s="250">
        <f t="shared" si="1"/>
        <v>0</v>
      </c>
      <c r="M35" s="251">
        <f t="shared" si="2"/>
        <v>0</v>
      </c>
      <c r="N35" s="251">
        <f t="shared" si="3"/>
        <v>0</v>
      </c>
      <c r="O35" s="251">
        <f t="shared" si="4"/>
        <v>0</v>
      </c>
      <c r="P35" s="251">
        <f t="shared" si="5"/>
        <v>0</v>
      </c>
    </row>
    <row r="36" spans="1:16" x14ac:dyDescent="0.15">
      <c r="A36" s="141">
        <v>18</v>
      </c>
      <c r="B36" s="135" t="s">
        <v>186</v>
      </c>
      <c r="C36" s="27" t="s">
        <v>81</v>
      </c>
      <c r="D36" s="27" t="s">
        <v>25</v>
      </c>
      <c r="E36" s="27" t="s">
        <v>27</v>
      </c>
      <c r="F36" s="24"/>
      <c r="G36" s="24"/>
      <c r="H36" s="23"/>
      <c r="I36" s="82"/>
      <c r="K36" s="246">
        <f t="shared" si="0"/>
        <v>125</v>
      </c>
      <c r="L36" s="250">
        <f t="shared" si="1"/>
        <v>0</v>
      </c>
      <c r="M36" s="251">
        <f t="shared" si="2"/>
        <v>0</v>
      </c>
      <c r="N36" s="251">
        <f t="shared" si="3"/>
        <v>0</v>
      </c>
      <c r="O36" s="251">
        <f t="shared" si="4"/>
        <v>0</v>
      </c>
      <c r="P36" s="251">
        <f t="shared" si="5"/>
        <v>0</v>
      </c>
    </row>
    <row r="37" spans="1:16" x14ac:dyDescent="0.15">
      <c r="A37" s="141">
        <v>19</v>
      </c>
      <c r="B37" s="135" t="s">
        <v>185</v>
      </c>
      <c r="C37" s="27" t="s">
        <v>82</v>
      </c>
      <c r="D37" s="27" t="s">
        <v>25</v>
      </c>
      <c r="E37" s="28" t="s">
        <v>28</v>
      </c>
      <c r="F37" s="24"/>
      <c r="G37" s="24"/>
      <c r="H37" s="23"/>
      <c r="I37" s="82"/>
      <c r="K37" s="246">
        <f t="shared" si="0"/>
        <v>125</v>
      </c>
      <c r="L37" s="250">
        <f t="shared" si="1"/>
        <v>0</v>
      </c>
      <c r="M37" s="251">
        <f t="shared" si="2"/>
        <v>0</v>
      </c>
      <c r="N37" s="251">
        <f t="shared" si="3"/>
        <v>0</v>
      </c>
      <c r="O37" s="251">
        <f t="shared" si="4"/>
        <v>0</v>
      </c>
      <c r="P37" s="251">
        <f t="shared" si="5"/>
        <v>0</v>
      </c>
    </row>
    <row r="38" spans="1:16" x14ac:dyDescent="0.15">
      <c r="A38" s="141">
        <v>20</v>
      </c>
      <c r="B38" s="135" t="s">
        <v>186</v>
      </c>
      <c r="C38" s="27" t="s">
        <v>82</v>
      </c>
      <c r="D38" s="27" t="s">
        <v>25</v>
      </c>
      <c r="E38" s="27" t="s">
        <v>28</v>
      </c>
      <c r="F38" s="24"/>
      <c r="G38" s="24"/>
      <c r="H38" s="23"/>
      <c r="I38" s="82"/>
      <c r="K38" s="246">
        <f t="shared" si="0"/>
        <v>125</v>
      </c>
      <c r="L38" s="250">
        <f t="shared" si="1"/>
        <v>0</v>
      </c>
      <c r="M38" s="251">
        <f t="shared" si="2"/>
        <v>0</v>
      </c>
      <c r="N38" s="251">
        <f t="shared" si="3"/>
        <v>0</v>
      </c>
      <c r="O38" s="251">
        <f t="shared" si="4"/>
        <v>0</v>
      </c>
      <c r="P38" s="251">
        <f t="shared" si="5"/>
        <v>0</v>
      </c>
    </row>
    <row r="39" spans="1:16" x14ac:dyDescent="0.15">
      <c r="A39" s="141">
        <v>21</v>
      </c>
      <c r="B39" s="135" t="s">
        <v>185</v>
      </c>
      <c r="C39" s="27" t="s">
        <v>57</v>
      </c>
      <c r="D39" s="27" t="s">
        <v>58</v>
      </c>
      <c r="E39" s="28" t="s">
        <v>24</v>
      </c>
      <c r="F39" s="24"/>
      <c r="G39" s="24"/>
      <c r="H39" s="23"/>
      <c r="I39" s="82"/>
      <c r="K39" s="246">
        <f t="shared" si="0"/>
        <v>125</v>
      </c>
      <c r="L39" s="250">
        <f t="shared" si="1"/>
        <v>0</v>
      </c>
      <c r="M39" s="251">
        <f t="shared" si="2"/>
        <v>0</v>
      </c>
      <c r="N39" s="251">
        <f t="shared" si="3"/>
        <v>0</v>
      </c>
      <c r="O39" s="251">
        <f t="shared" si="4"/>
        <v>0</v>
      </c>
      <c r="P39" s="251">
        <f t="shared" si="5"/>
        <v>0</v>
      </c>
    </row>
    <row r="40" spans="1:16" x14ac:dyDescent="0.15">
      <c r="A40" s="141">
        <v>22</v>
      </c>
      <c r="B40" s="135" t="s">
        <v>186</v>
      </c>
      <c r="C40" s="27" t="s">
        <v>57</v>
      </c>
      <c r="D40" s="27" t="s">
        <v>58</v>
      </c>
      <c r="E40" s="27" t="s">
        <v>24</v>
      </c>
      <c r="F40" s="24"/>
      <c r="G40" s="24"/>
      <c r="H40" s="23"/>
      <c r="I40" s="82"/>
      <c r="K40" s="246">
        <f t="shared" si="0"/>
        <v>125</v>
      </c>
      <c r="L40" s="250">
        <f t="shared" si="1"/>
        <v>0</v>
      </c>
      <c r="M40" s="251">
        <f t="shared" si="2"/>
        <v>0</v>
      </c>
      <c r="N40" s="251">
        <f t="shared" si="3"/>
        <v>0</v>
      </c>
      <c r="O40" s="251">
        <f t="shared" si="4"/>
        <v>0</v>
      </c>
      <c r="P40" s="251">
        <f t="shared" si="5"/>
        <v>0</v>
      </c>
    </row>
    <row r="41" spans="1:16" x14ac:dyDescent="0.15">
      <c r="A41" s="141">
        <v>23</v>
      </c>
      <c r="B41" s="135" t="s">
        <v>185</v>
      </c>
      <c r="C41" s="27" t="s">
        <v>59</v>
      </c>
      <c r="D41" s="27" t="s">
        <v>25</v>
      </c>
      <c r="E41" s="28" t="s">
        <v>27</v>
      </c>
      <c r="F41" s="24"/>
      <c r="G41" s="24"/>
      <c r="H41" s="23"/>
      <c r="I41" s="82"/>
      <c r="K41" s="246">
        <f t="shared" si="0"/>
        <v>125</v>
      </c>
      <c r="L41" s="250">
        <f t="shared" si="1"/>
        <v>0</v>
      </c>
      <c r="M41" s="251">
        <f t="shared" si="2"/>
        <v>0</v>
      </c>
      <c r="N41" s="251">
        <f t="shared" si="3"/>
        <v>0</v>
      </c>
      <c r="O41" s="251">
        <f t="shared" si="4"/>
        <v>0</v>
      </c>
      <c r="P41" s="251">
        <f t="shared" si="5"/>
        <v>0</v>
      </c>
    </row>
    <row r="42" spans="1:16" x14ac:dyDescent="0.15">
      <c r="A42" s="141">
        <v>24</v>
      </c>
      <c r="B42" s="135" t="s">
        <v>186</v>
      </c>
      <c r="C42" s="27" t="s">
        <v>59</v>
      </c>
      <c r="D42" s="27" t="s">
        <v>25</v>
      </c>
      <c r="E42" s="28" t="s">
        <v>27</v>
      </c>
      <c r="F42" s="24"/>
      <c r="G42" s="24"/>
      <c r="H42" s="23"/>
      <c r="I42" s="82"/>
      <c r="K42" s="246">
        <f t="shared" si="0"/>
        <v>125</v>
      </c>
      <c r="L42" s="250">
        <f t="shared" si="1"/>
        <v>0</v>
      </c>
      <c r="M42" s="251">
        <f t="shared" si="2"/>
        <v>0</v>
      </c>
      <c r="N42" s="251">
        <f t="shared" si="3"/>
        <v>0</v>
      </c>
      <c r="O42" s="251">
        <f t="shared" si="4"/>
        <v>0</v>
      </c>
      <c r="P42" s="251">
        <f t="shared" si="5"/>
        <v>0</v>
      </c>
    </row>
    <row r="43" spans="1:16" x14ac:dyDescent="0.15">
      <c r="A43" s="141">
        <v>25</v>
      </c>
      <c r="B43" s="135" t="s">
        <v>185</v>
      </c>
      <c r="C43" s="27" t="s">
        <v>81</v>
      </c>
      <c r="D43" s="27" t="s">
        <v>25</v>
      </c>
      <c r="E43" s="27" t="s">
        <v>28</v>
      </c>
      <c r="F43" s="24"/>
      <c r="G43" s="24"/>
      <c r="H43" s="23"/>
      <c r="I43" s="82"/>
      <c r="K43" s="246">
        <f t="shared" si="0"/>
        <v>125</v>
      </c>
      <c r="L43" s="250">
        <f t="shared" si="1"/>
        <v>0</v>
      </c>
      <c r="M43" s="251">
        <f t="shared" si="2"/>
        <v>0</v>
      </c>
      <c r="N43" s="251">
        <f t="shared" si="3"/>
        <v>0</v>
      </c>
      <c r="O43" s="251">
        <f t="shared" si="4"/>
        <v>0</v>
      </c>
      <c r="P43" s="251">
        <f t="shared" si="5"/>
        <v>0</v>
      </c>
    </row>
    <row r="44" spans="1:16" x14ac:dyDescent="0.15">
      <c r="A44" s="141">
        <v>26</v>
      </c>
      <c r="B44" s="135" t="s">
        <v>186</v>
      </c>
      <c r="C44" s="27" t="s">
        <v>81</v>
      </c>
      <c r="D44" s="27" t="s">
        <v>25</v>
      </c>
      <c r="E44" s="27" t="s">
        <v>28</v>
      </c>
      <c r="F44" s="24"/>
      <c r="G44" s="24"/>
      <c r="H44" s="23"/>
      <c r="I44" s="82"/>
      <c r="K44" s="246">
        <f t="shared" si="0"/>
        <v>125</v>
      </c>
      <c r="L44" s="250">
        <f t="shared" si="1"/>
        <v>0</v>
      </c>
      <c r="M44" s="251">
        <f t="shared" si="2"/>
        <v>0</v>
      </c>
      <c r="N44" s="251">
        <f t="shared" si="3"/>
        <v>0</v>
      </c>
      <c r="O44" s="251">
        <f t="shared" si="4"/>
        <v>0</v>
      </c>
      <c r="P44" s="251">
        <f t="shared" si="5"/>
        <v>0</v>
      </c>
    </row>
    <row r="45" spans="1:16" x14ac:dyDescent="0.15">
      <c r="A45" s="141">
        <v>27</v>
      </c>
      <c r="B45" s="135" t="s">
        <v>185</v>
      </c>
      <c r="C45" s="27" t="s">
        <v>82</v>
      </c>
      <c r="D45" s="27" t="s">
        <v>25</v>
      </c>
      <c r="E45" s="28" t="s">
        <v>26</v>
      </c>
      <c r="F45" s="24"/>
      <c r="G45" s="24"/>
      <c r="H45" s="23"/>
      <c r="I45" s="82"/>
      <c r="K45" s="246">
        <f t="shared" si="0"/>
        <v>125</v>
      </c>
      <c r="L45" s="250">
        <f t="shared" si="1"/>
        <v>0</v>
      </c>
      <c r="M45" s="251">
        <f t="shared" si="2"/>
        <v>0</v>
      </c>
      <c r="N45" s="251">
        <f t="shared" si="3"/>
        <v>0</v>
      </c>
      <c r="O45" s="251">
        <f t="shared" si="4"/>
        <v>0</v>
      </c>
      <c r="P45" s="251">
        <f t="shared" si="5"/>
        <v>0</v>
      </c>
    </row>
    <row r="46" spans="1:16" x14ac:dyDescent="0.15">
      <c r="A46" s="141">
        <v>28</v>
      </c>
      <c r="B46" s="135" t="s">
        <v>186</v>
      </c>
      <c r="C46" s="27" t="s">
        <v>82</v>
      </c>
      <c r="D46" s="27" t="s">
        <v>25</v>
      </c>
      <c r="E46" s="27" t="s">
        <v>26</v>
      </c>
      <c r="F46" s="24"/>
      <c r="G46" s="24"/>
      <c r="H46" s="23"/>
      <c r="I46" s="82"/>
      <c r="K46" s="246">
        <f t="shared" si="0"/>
        <v>125</v>
      </c>
      <c r="L46" s="250">
        <f t="shared" si="1"/>
        <v>0</v>
      </c>
      <c r="M46" s="251">
        <f t="shared" si="2"/>
        <v>0</v>
      </c>
      <c r="N46" s="251">
        <f t="shared" si="3"/>
        <v>0</v>
      </c>
      <c r="O46" s="251">
        <f t="shared" si="4"/>
        <v>0</v>
      </c>
      <c r="P46" s="251">
        <f t="shared" si="5"/>
        <v>0</v>
      </c>
    </row>
    <row r="47" spans="1:16" x14ac:dyDescent="0.15">
      <c r="A47" s="141">
        <v>29</v>
      </c>
      <c r="B47" s="135" t="s">
        <v>185</v>
      </c>
      <c r="C47" s="27" t="s">
        <v>57</v>
      </c>
      <c r="D47" s="27" t="s">
        <v>58</v>
      </c>
      <c r="E47" s="28" t="s">
        <v>27</v>
      </c>
      <c r="F47" s="24"/>
      <c r="G47" s="24"/>
      <c r="H47" s="23"/>
      <c r="I47" s="82"/>
      <c r="K47" s="246">
        <f t="shared" si="0"/>
        <v>125</v>
      </c>
      <c r="L47" s="250">
        <f t="shared" si="1"/>
        <v>0</v>
      </c>
      <c r="M47" s="251">
        <f t="shared" si="2"/>
        <v>0</v>
      </c>
      <c r="N47" s="251">
        <f t="shared" si="3"/>
        <v>0</v>
      </c>
      <c r="O47" s="251">
        <f t="shared" si="4"/>
        <v>0</v>
      </c>
      <c r="P47" s="251">
        <f t="shared" si="5"/>
        <v>0</v>
      </c>
    </row>
    <row r="48" spans="1:16" x14ac:dyDescent="0.15">
      <c r="A48" s="141">
        <v>30</v>
      </c>
      <c r="B48" s="135" t="s">
        <v>186</v>
      </c>
      <c r="C48" s="27" t="s">
        <v>57</v>
      </c>
      <c r="D48" s="27" t="s">
        <v>58</v>
      </c>
      <c r="E48" s="28" t="s">
        <v>27</v>
      </c>
      <c r="F48" s="24"/>
      <c r="G48" s="24"/>
      <c r="H48" s="23"/>
      <c r="I48" s="82"/>
      <c r="K48" s="246">
        <f t="shared" si="0"/>
        <v>125</v>
      </c>
      <c r="L48" s="250">
        <f t="shared" si="1"/>
        <v>0</v>
      </c>
      <c r="M48" s="251">
        <f t="shared" si="2"/>
        <v>0</v>
      </c>
      <c r="N48" s="251">
        <f t="shared" si="3"/>
        <v>0</v>
      </c>
      <c r="O48" s="251">
        <f t="shared" si="4"/>
        <v>0</v>
      </c>
      <c r="P48" s="251">
        <f t="shared" si="5"/>
        <v>0</v>
      </c>
    </row>
    <row r="49" spans="1:16" x14ac:dyDescent="0.15">
      <c r="A49" s="141">
        <v>31</v>
      </c>
      <c r="B49" s="135" t="s">
        <v>185</v>
      </c>
      <c r="C49" s="27" t="s">
        <v>59</v>
      </c>
      <c r="D49" s="27" t="s">
        <v>25</v>
      </c>
      <c r="E49" s="27" t="s">
        <v>28</v>
      </c>
      <c r="F49" s="24"/>
      <c r="G49" s="24"/>
      <c r="H49" s="23"/>
      <c r="I49" s="82"/>
      <c r="K49" s="246">
        <f t="shared" si="0"/>
        <v>125</v>
      </c>
      <c r="L49" s="250">
        <f t="shared" si="1"/>
        <v>0</v>
      </c>
      <c r="M49" s="251">
        <f t="shared" si="2"/>
        <v>0</v>
      </c>
      <c r="N49" s="251">
        <f t="shared" si="3"/>
        <v>0</v>
      </c>
      <c r="O49" s="251">
        <f t="shared" si="4"/>
        <v>0</v>
      </c>
      <c r="P49" s="251">
        <f t="shared" si="5"/>
        <v>0</v>
      </c>
    </row>
    <row r="50" spans="1:16" x14ac:dyDescent="0.15">
      <c r="A50" s="141">
        <v>32</v>
      </c>
      <c r="B50" s="135" t="s">
        <v>186</v>
      </c>
      <c r="C50" s="27" t="s">
        <v>59</v>
      </c>
      <c r="D50" s="27" t="s">
        <v>25</v>
      </c>
      <c r="E50" s="27" t="s">
        <v>28</v>
      </c>
      <c r="F50" s="24"/>
      <c r="G50" s="24"/>
      <c r="H50" s="23"/>
      <c r="I50" s="82"/>
      <c r="K50" s="246">
        <f t="shared" si="0"/>
        <v>125</v>
      </c>
      <c r="L50" s="250">
        <f t="shared" si="1"/>
        <v>0</v>
      </c>
      <c r="M50" s="251">
        <f t="shared" si="2"/>
        <v>0</v>
      </c>
      <c r="N50" s="251">
        <f t="shared" si="3"/>
        <v>0</v>
      </c>
      <c r="O50" s="251">
        <f t="shared" si="4"/>
        <v>0</v>
      </c>
      <c r="P50" s="251">
        <f t="shared" si="5"/>
        <v>0</v>
      </c>
    </row>
    <row r="51" spans="1:16" x14ac:dyDescent="0.15">
      <c r="A51" s="141">
        <v>33</v>
      </c>
      <c r="B51" s="135" t="s">
        <v>185</v>
      </c>
      <c r="C51" s="27" t="s">
        <v>81</v>
      </c>
      <c r="D51" s="27" t="s">
        <v>25</v>
      </c>
      <c r="E51" s="28" t="s">
        <v>26</v>
      </c>
      <c r="F51" s="24"/>
      <c r="G51" s="24"/>
      <c r="H51" s="23"/>
      <c r="I51" s="82"/>
      <c r="K51" s="246">
        <f t="shared" si="0"/>
        <v>125</v>
      </c>
      <c r="L51" s="250">
        <f t="shared" si="1"/>
        <v>0</v>
      </c>
      <c r="M51" s="251">
        <f t="shared" si="2"/>
        <v>0</v>
      </c>
      <c r="N51" s="251">
        <f t="shared" si="3"/>
        <v>0</v>
      </c>
      <c r="O51" s="251">
        <f t="shared" si="4"/>
        <v>0</v>
      </c>
      <c r="P51" s="251">
        <f t="shared" si="5"/>
        <v>0</v>
      </c>
    </row>
    <row r="52" spans="1:16" x14ac:dyDescent="0.15">
      <c r="A52" s="141">
        <v>34</v>
      </c>
      <c r="B52" s="135" t="s">
        <v>186</v>
      </c>
      <c r="C52" s="27" t="s">
        <v>81</v>
      </c>
      <c r="D52" s="27" t="s">
        <v>83</v>
      </c>
      <c r="E52" s="28" t="s">
        <v>26</v>
      </c>
      <c r="F52" s="24"/>
      <c r="G52" s="24"/>
      <c r="H52" s="23"/>
      <c r="I52" s="82"/>
      <c r="K52" s="246">
        <f t="shared" si="0"/>
        <v>125</v>
      </c>
      <c r="L52" s="250">
        <f t="shared" si="1"/>
        <v>0</v>
      </c>
      <c r="M52" s="251">
        <f t="shared" si="2"/>
        <v>0</v>
      </c>
      <c r="N52" s="251">
        <f t="shared" si="3"/>
        <v>0</v>
      </c>
      <c r="O52" s="251">
        <f t="shared" si="4"/>
        <v>0</v>
      </c>
      <c r="P52" s="251">
        <f t="shared" si="5"/>
        <v>0</v>
      </c>
    </row>
    <row r="53" spans="1:16" x14ac:dyDescent="0.15">
      <c r="A53" s="141">
        <v>35</v>
      </c>
      <c r="B53" s="135" t="s">
        <v>185</v>
      </c>
      <c r="C53" s="27" t="s">
        <v>82</v>
      </c>
      <c r="D53" s="27" t="s">
        <v>25</v>
      </c>
      <c r="E53" s="27" t="s">
        <v>24</v>
      </c>
      <c r="F53" s="24"/>
      <c r="G53" s="24"/>
      <c r="H53" s="23"/>
      <c r="I53" s="82"/>
      <c r="K53" s="246">
        <f t="shared" si="0"/>
        <v>125</v>
      </c>
      <c r="L53" s="250">
        <f t="shared" si="1"/>
        <v>0</v>
      </c>
      <c r="M53" s="251">
        <f t="shared" si="2"/>
        <v>0</v>
      </c>
      <c r="N53" s="251">
        <f t="shared" si="3"/>
        <v>0</v>
      </c>
      <c r="O53" s="251">
        <f t="shared" si="4"/>
        <v>0</v>
      </c>
      <c r="P53" s="251">
        <f t="shared" si="5"/>
        <v>0</v>
      </c>
    </row>
    <row r="54" spans="1:16" x14ac:dyDescent="0.15">
      <c r="A54" s="141">
        <v>36</v>
      </c>
      <c r="B54" s="135" t="s">
        <v>186</v>
      </c>
      <c r="C54" s="27" t="s">
        <v>82</v>
      </c>
      <c r="D54" s="27" t="s">
        <v>25</v>
      </c>
      <c r="E54" s="27" t="s">
        <v>24</v>
      </c>
      <c r="F54" s="24"/>
      <c r="G54" s="24"/>
      <c r="H54" s="23"/>
      <c r="I54" s="82"/>
      <c r="K54" s="246">
        <f t="shared" si="0"/>
        <v>125</v>
      </c>
      <c r="L54" s="250">
        <f t="shared" si="1"/>
        <v>0</v>
      </c>
      <c r="M54" s="251">
        <f t="shared" si="2"/>
        <v>0</v>
      </c>
      <c r="N54" s="251">
        <f>COUNTIF($I$25:$I$26,$I54)+COUNTIF($I$33:$I$34,$I54)+COUNTIF($I$41:$I$42,$I54)+COUNTIF($I$49:$I$50,$I54)</f>
        <v>0</v>
      </c>
      <c r="O54" s="251">
        <f>COUNTIF($I$27:$I$28,$I54)+COUNTIF($I$35:$I$36,$I54)+COUNTIF($I$43:$I$44,$I54)+COUNTIF($I$51:$I$52,$I54)</f>
        <v>0</v>
      </c>
      <c r="P54" s="251">
        <f t="shared" si="5"/>
        <v>0</v>
      </c>
    </row>
    <row r="55" spans="1:16" x14ac:dyDescent="0.15">
      <c r="A55" s="139">
        <v>37</v>
      </c>
      <c r="B55" s="131" t="s">
        <v>63</v>
      </c>
      <c r="C55" s="131" t="s">
        <v>57</v>
      </c>
      <c r="D55" s="131" t="s">
        <v>56</v>
      </c>
      <c r="E55" s="132" t="s">
        <v>30</v>
      </c>
      <c r="F55" s="183" t="s">
        <v>67</v>
      </c>
      <c r="G55" s="184"/>
      <c r="H55" s="184"/>
      <c r="I55" s="185"/>
      <c r="K55" s="246"/>
      <c r="L55" s="243"/>
      <c r="M55" s="244"/>
      <c r="N55" s="244"/>
      <c r="O55" s="244"/>
      <c r="P55" s="245"/>
    </row>
    <row r="56" spans="1:16" x14ac:dyDescent="0.15">
      <c r="A56" s="140"/>
      <c r="B56" s="133"/>
      <c r="C56" s="133"/>
      <c r="D56" s="133"/>
      <c r="E56" s="134" t="s">
        <v>68</v>
      </c>
      <c r="F56" s="24"/>
      <c r="G56" s="24"/>
      <c r="H56" s="23"/>
      <c r="I56" s="82"/>
      <c r="K56" s="246">
        <f t="shared" si="0"/>
        <v>125</v>
      </c>
      <c r="L56" s="247"/>
      <c r="M56" s="248"/>
      <c r="N56" s="248"/>
      <c r="O56" s="248"/>
      <c r="P56" s="249"/>
    </row>
    <row r="57" spans="1:16" ht="12.75" customHeight="1" x14ac:dyDescent="0.15">
      <c r="A57" s="140"/>
      <c r="B57" s="186" t="s">
        <v>187</v>
      </c>
      <c r="C57" s="186"/>
      <c r="D57" s="186"/>
      <c r="E57" s="134" t="s">
        <v>69</v>
      </c>
      <c r="F57" s="24"/>
      <c r="G57" s="24"/>
      <c r="H57" s="23"/>
      <c r="I57" s="82"/>
      <c r="K57" s="246">
        <f t="shared" si="0"/>
        <v>125</v>
      </c>
      <c r="L57" s="247"/>
      <c r="M57" s="248"/>
      <c r="N57" s="248"/>
      <c r="O57" s="248"/>
      <c r="P57" s="249"/>
    </row>
    <row r="58" spans="1:16" x14ac:dyDescent="0.15">
      <c r="A58" s="140"/>
      <c r="B58" s="186"/>
      <c r="C58" s="186"/>
      <c r="D58" s="186"/>
      <c r="E58" s="134" t="s">
        <v>70</v>
      </c>
      <c r="F58" s="24"/>
      <c r="G58" s="24"/>
      <c r="H58" s="23"/>
      <c r="I58" s="82"/>
      <c r="K58" s="246">
        <f>DATEDIF(H58,$K$1,"Y")</f>
        <v>125</v>
      </c>
      <c r="L58" s="247"/>
      <c r="M58" s="248"/>
      <c r="N58" s="248"/>
      <c r="O58" s="248"/>
      <c r="P58" s="249"/>
    </row>
    <row r="59" spans="1:16" x14ac:dyDescent="0.15">
      <c r="A59" s="140"/>
      <c r="B59" s="133"/>
      <c r="C59" s="133"/>
      <c r="D59" s="133"/>
      <c r="E59" s="134" t="s">
        <v>71</v>
      </c>
      <c r="F59" s="24"/>
      <c r="G59" s="24"/>
      <c r="H59" s="23"/>
      <c r="I59" s="82"/>
      <c r="K59" s="246">
        <f>DATEDIF(H59,$K$1,"Y")</f>
        <v>125</v>
      </c>
      <c r="L59" s="247"/>
      <c r="M59" s="248"/>
      <c r="N59" s="248"/>
      <c r="O59" s="248"/>
      <c r="P59" s="249"/>
    </row>
    <row r="60" spans="1:16" x14ac:dyDescent="0.15">
      <c r="A60" s="139">
        <v>38</v>
      </c>
      <c r="B60" s="131" t="s">
        <v>63</v>
      </c>
      <c r="C60" s="131" t="s">
        <v>59</v>
      </c>
      <c r="D60" s="131" t="s">
        <v>56</v>
      </c>
      <c r="E60" s="132" t="s">
        <v>29</v>
      </c>
      <c r="F60" s="183" t="s">
        <v>67</v>
      </c>
      <c r="G60" s="184"/>
      <c r="H60" s="184"/>
      <c r="I60" s="185"/>
      <c r="K60" s="246"/>
      <c r="L60" s="247"/>
      <c r="M60" s="248"/>
      <c r="N60" s="248"/>
      <c r="O60" s="248"/>
      <c r="P60" s="249"/>
    </row>
    <row r="61" spans="1:16" x14ac:dyDescent="0.15">
      <c r="A61" s="140"/>
      <c r="B61" s="133"/>
      <c r="C61" s="133"/>
      <c r="D61" s="133"/>
      <c r="E61" s="134" t="s">
        <v>68</v>
      </c>
      <c r="F61" s="24"/>
      <c r="G61" s="24"/>
      <c r="H61" s="23"/>
      <c r="I61" s="82"/>
      <c r="K61" s="246">
        <f t="shared" ref="K61:K83" si="6">DATEDIF(H61,$K$1,"Y")</f>
        <v>125</v>
      </c>
      <c r="L61" s="247"/>
      <c r="M61" s="248"/>
      <c r="N61" s="248"/>
      <c r="O61" s="248"/>
      <c r="P61" s="249"/>
    </row>
    <row r="62" spans="1:16" x14ac:dyDescent="0.15">
      <c r="A62" s="140"/>
      <c r="B62" s="186" t="s">
        <v>187</v>
      </c>
      <c r="C62" s="186"/>
      <c r="D62" s="186"/>
      <c r="E62" s="134" t="s">
        <v>69</v>
      </c>
      <c r="F62" s="24"/>
      <c r="G62" s="24"/>
      <c r="H62" s="23"/>
      <c r="I62" s="82"/>
      <c r="K62" s="246">
        <f t="shared" si="6"/>
        <v>125</v>
      </c>
      <c r="L62" s="247"/>
      <c r="M62" s="248"/>
      <c r="N62" s="248"/>
      <c r="O62" s="248"/>
      <c r="P62" s="249"/>
    </row>
    <row r="63" spans="1:16" x14ac:dyDescent="0.15">
      <c r="A63" s="140"/>
      <c r="B63" s="186"/>
      <c r="C63" s="186"/>
      <c r="D63" s="186"/>
      <c r="E63" s="134" t="s">
        <v>70</v>
      </c>
      <c r="F63" s="24"/>
      <c r="G63" s="24"/>
      <c r="H63" s="23"/>
      <c r="I63" s="82"/>
      <c r="K63" s="246">
        <f t="shared" si="6"/>
        <v>125</v>
      </c>
      <c r="L63" s="247"/>
      <c r="M63" s="248"/>
      <c r="N63" s="248"/>
      <c r="O63" s="248"/>
      <c r="P63" s="249"/>
    </row>
    <row r="64" spans="1:16" x14ac:dyDescent="0.15">
      <c r="A64" s="140"/>
      <c r="B64" s="133"/>
      <c r="C64" s="133"/>
      <c r="D64" s="133"/>
      <c r="E64" s="134" t="s">
        <v>71</v>
      </c>
      <c r="F64" s="24"/>
      <c r="G64" s="24"/>
      <c r="H64" s="23"/>
      <c r="I64" s="82"/>
      <c r="K64" s="246">
        <f t="shared" si="6"/>
        <v>125</v>
      </c>
      <c r="L64" s="247"/>
      <c r="M64" s="248"/>
      <c r="N64" s="248"/>
      <c r="O64" s="248"/>
      <c r="P64" s="249"/>
    </row>
    <row r="65" spans="1:16" x14ac:dyDescent="0.15">
      <c r="A65" s="139">
        <v>39</v>
      </c>
      <c r="B65" s="136" t="s">
        <v>63</v>
      </c>
      <c r="C65" s="131" t="s">
        <v>31</v>
      </c>
      <c r="D65" s="131" t="s">
        <v>56</v>
      </c>
      <c r="E65" s="132" t="s">
        <v>30</v>
      </c>
      <c r="F65" s="183" t="s">
        <v>67</v>
      </c>
      <c r="G65" s="184"/>
      <c r="H65" s="184"/>
      <c r="I65" s="185"/>
      <c r="K65" s="246"/>
      <c r="L65" s="247"/>
      <c r="M65" s="248"/>
      <c r="N65" s="248"/>
      <c r="O65" s="248"/>
      <c r="P65" s="249"/>
    </row>
    <row r="66" spans="1:16" x14ac:dyDescent="0.15">
      <c r="A66" s="140"/>
      <c r="B66" s="133"/>
      <c r="C66" s="133"/>
      <c r="D66" s="133"/>
      <c r="E66" s="134" t="s">
        <v>68</v>
      </c>
      <c r="F66" s="24"/>
      <c r="G66" s="24"/>
      <c r="H66" s="23"/>
      <c r="I66" s="82"/>
      <c r="K66" s="246">
        <f t="shared" si="6"/>
        <v>125</v>
      </c>
      <c r="L66" s="247"/>
      <c r="M66" s="248"/>
      <c r="N66" s="248"/>
      <c r="O66" s="248"/>
      <c r="P66" s="249"/>
    </row>
    <row r="67" spans="1:16" x14ac:dyDescent="0.15">
      <c r="A67" s="140"/>
      <c r="B67" s="186" t="s">
        <v>187</v>
      </c>
      <c r="C67" s="186"/>
      <c r="D67" s="186"/>
      <c r="E67" s="134" t="s">
        <v>69</v>
      </c>
      <c r="F67" s="24"/>
      <c r="G67" s="24"/>
      <c r="H67" s="23"/>
      <c r="I67" s="82"/>
      <c r="K67" s="246">
        <f t="shared" si="6"/>
        <v>125</v>
      </c>
      <c r="L67" s="247"/>
      <c r="M67" s="248"/>
      <c r="N67" s="248"/>
      <c r="O67" s="248"/>
      <c r="P67" s="249"/>
    </row>
    <row r="68" spans="1:16" x14ac:dyDescent="0.15">
      <c r="A68" s="140"/>
      <c r="B68" s="186"/>
      <c r="C68" s="186"/>
      <c r="D68" s="186"/>
      <c r="E68" s="134" t="s">
        <v>70</v>
      </c>
      <c r="F68" s="24"/>
      <c r="G68" s="24"/>
      <c r="H68" s="23"/>
      <c r="I68" s="82"/>
      <c r="K68" s="246">
        <f t="shared" si="6"/>
        <v>125</v>
      </c>
      <c r="L68" s="247"/>
      <c r="M68" s="248"/>
      <c r="N68" s="248"/>
      <c r="O68" s="248"/>
      <c r="P68" s="249"/>
    </row>
    <row r="69" spans="1:16" x14ac:dyDescent="0.15">
      <c r="A69" s="140"/>
      <c r="B69" s="133"/>
      <c r="C69" s="133"/>
      <c r="D69" s="133"/>
      <c r="E69" s="134" t="s">
        <v>71</v>
      </c>
      <c r="F69" s="24"/>
      <c r="G69" s="24"/>
      <c r="H69" s="23"/>
      <c r="I69" s="82"/>
      <c r="K69" s="246">
        <f t="shared" si="6"/>
        <v>125</v>
      </c>
      <c r="L69" s="247"/>
      <c r="M69" s="248"/>
      <c r="N69" s="248"/>
      <c r="O69" s="248"/>
      <c r="P69" s="249"/>
    </row>
    <row r="70" spans="1:16" x14ac:dyDescent="0.15">
      <c r="A70" s="139">
        <v>40</v>
      </c>
      <c r="B70" s="136" t="s">
        <v>63</v>
      </c>
      <c r="C70" s="131" t="s">
        <v>55</v>
      </c>
      <c r="D70" s="131" t="s">
        <v>56</v>
      </c>
      <c r="E70" s="132" t="s">
        <v>29</v>
      </c>
      <c r="F70" s="183" t="s">
        <v>67</v>
      </c>
      <c r="G70" s="184"/>
      <c r="H70" s="184"/>
      <c r="I70" s="185"/>
      <c r="K70" s="246"/>
      <c r="L70" s="247"/>
      <c r="M70" s="248"/>
      <c r="N70" s="248"/>
      <c r="O70" s="248"/>
      <c r="P70" s="249"/>
    </row>
    <row r="71" spans="1:16" x14ac:dyDescent="0.15">
      <c r="A71" s="140"/>
      <c r="B71" s="133"/>
      <c r="C71" s="133"/>
      <c r="D71" s="133"/>
      <c r="E71" s="134" t="s">
        <v>68</v>
      </c>
      <c r="F71" s="24"/>
      <c r="G71" s="24"/>
      <c r="H71" s="23"/>
      <c r="I71" s="82"/>
      <c r="K71" s="246">
        <f t="shared" si="6"/>
        <v>125</v>
      </c>
      <c r="L71" s="247"/>
      <c r="M71" s="248"/>
      <c r="N71" s="248"/>
      <c r="O71" s="248"/>
      <c r="P71" s="249"/>
    </row>
    <row r="72" spans="1:16" x14ac:dyDescent="0.15">
      <c r="A72" s="140"/>
      <c r="B72" s="186" t="s">
        <v>187</v>
      </c>
      <c r="C72" s="186"/>
      <c r="D72" s="186"/>
      <c r="E72" s="134" t="s">
        <v>69</v>
      </c>
      <c r="F72" s="83"/>
      <c r="G72" s="83"/>
      <c r="H72" s="23"/>
      <c r="I72" s="82"/>
      <c r="K72" s="246">
        <f t="shared" si="6"/>
        <v>125</v>
      </c>
      <c r="L72" s="247"/>
      <c r="M72" s="248"/>
      <c r="N72" s="248"/>
      <c r="O72" s="248"/>
      <c r="P72" s="249"/>
    </row>
    <row r="73" spans="1:16" x14ac:dyDescent="0.15">
      <c r="A73" s="140"/>
      <c r="B73" s="186"/>
      <c r="C73" s="186"/>
      <c r="D73" s="186"/>
      <c r="E73" s="134" t="s">
        <v>70</v>
      </c>
      <c r="F73" s="24"/>
      <c r="G73" s="24"/>
      <c r="H73" s="23"/>
      <c r="I73" s="82"/>
      <c r="K73" s="246">
        <f t="shared" si="6"/>
        <v>125</v>
      </c>
      <c r="L73" s="247"/>
      <c r="M73" s="248"/>
      <c r="N73" s="248"/>
      <c r="O73" s="248"/>
      <c r="P73" s="249"/>
    </row>
    <row r="74" spans="1:16" x14ac:dyDescent="0.15">
      <c r="A74" s="140"/>
      <c r="B74" s="133"/>
      <c r="C74" s="133"/>
      <c r="D74" s="133"/>
      <c r="E74" s="134" t="s">
        <v>71</v>
      </c>
      <c r="F74" s="24"/>
      <c r="G74" s="24"/>
      <c r="H74" s="23"/>
      <c r="I74" s="82"/>
      <c r="K74" s="246">
        <f t="shared" si="6"/>
        <v>125</v>
      </c>
      <c r="L74" s="247"/>
      <c r="M74" s="248"/>
      <c r="N74" s="248"/>
      <c r="O74" s="248"/>
      <c r="P74" s="249"/>
    </row>
    <row r="75" spans="1:16" x14ac:dyDescent="0.15">
      <c r="A75" s="139">
        <v>41</v>
      </c>
      <c r="B75" s="131" t="s">
        <v>63</v>
      </c>
      <c r="C75" s="131"/>
      <c r="D75" s="131" t="s">
        <v>61</v>
      </c>
      <c r="E75" s="132" t="s">
        <v>62</v>
      </c>
      <c r="F75" s="183" t="s">
        <v>67</v>
      </c>
      <c r="G75" s="184"/>
      <c r="H75" s="184"/>
      <c r="I75" s="185"/>
      <c r="K75" s="246"/>
      <c r="L75" s="247"/>
      <c r="M75" s="248"/>
      <c r="N75" s="248"/>
      <c r="O75" s="248"/>
      <c r="P75" s="249"/>
    </row>
    <row r="76" spans="1:16" x14ac:dyDescent="0.15">
      <c r="A76" s="140"/>
      <c r="B76" s="133"/>
      <c r="C76" s="133"/>
      <c r="D76" s="133"/>
      <c r="E76" s="134" t="s">
        <v>68</v>
      </c>
      <c r="F76" s="24"/>
      <c r="G76" s="24"/>
      <c r="H76" s="23"/>
      <c r="I76" s="82"/>
      <c r="K76" s="246">
        <f t="shared" si="6"/>
        <v>125</v>
      </c>
      <c r="L76" s="247"/>
      <c r="M76" s="248"/>
      <c r="N76" s="248"/>
      <c r="O76" s="248"/>
      <c r="P76" s="249"/>
    </row>
    <row r="77" spans="1:16" ht="12.75" customHeight="1" x14ac:dyDescent="0.15">
      <c r="A77" s="140"/>
      <c r="B77" s="187" t="s">
        <v>188</v>
      </c>
      <c r="C77" s="187"/>
      <c r="D77" s="187"/>
      <c r="E77" s="134" t="s">
        <v>69</v>
      </c>
      <c r="F77" s="24"/>
      <c r="G77" s="24"/>
      <c r="H77" s="23"/>
      <c r="I77" s="82"/>
      <c r="K77" s="246">
        <f t="shared" si="6"/>
        <v>125</v>
      </c>
      <c r="L77" s="247"/>
      <c r="M77" s="248"/>
      <c r="N77" s="248"/>
      <c r="O77" s="248"/>
      <c r="P77" s="249"/>
    </row>
    <row r="78" spans="1:16" x14ac:dyDescent="0.15">
      <c r="A78" s="142"/>
      <c r="B78" s="187"/>
      <c r="C78" s="187"/>
      <c r="D78" s="187"/>
      <c r="E78" s="134" t="s">
        <v>70</v>
      </c>
      <c r="F78" s="24"/>
      <c r="G78" s="24"/>
      <c r="H78" s="23"/>
      <c r="I78" s="82"/>
      <c r="K78" s="246">
        <f t="shared" si="6"/>
        <v>125</v>
      </c>
      <c r="L78" s="247"/>
      <c r="M78" s="248"/>
      <c r="N78" s="248"/>
      <c r="O78" s="248"/>
      <c r="P78" s="249"/>
    </row>
    <row r="79" spans="1:16" x14ac:dyDescent="0.15">
      <c r="A79" s="142"/>
      <c r="B79" s="187"/>
      <c r="C79" s="187"/>
      <c r="D79" s="187"/>
      <c r="E79" s="134" t="s">
        <v>71</v>
      </c>
      <c r="F79" s="24"/>
      <c r="G79" s="24"/>
      <c r="H79" s="23"/>
      <c r="I79" s="82"/>
      <c r="K79" s="246">
        <f t="shared" si="6"/>
        <v>125</v>
      </c>
      <c r="L79" s="247"/>
      <c r="M79" s="248"/>
      <c r="N79" s="248"/>
      <c r="O79" s="248"/>
      <c r="P79" s="249"/>
    </row>
    <row r="80" spans="1:16" x14ac:dyDescent="0.15">
      <c r="A80" s="142"/>
      <c r="B80" s="187"/>
      <c r="C80" s="187"/>
      <c r="D80" s="187"/>
      <c r="E80" s="134" t="s">
        <v>72</v>
      </c>
      <c r="F80" s="24"/>
      <c r="G80" s="24"/>
      <c r="H80" s="23"/>
      <c r="I80" s="82"/>
      <c r="K80" s="246">
        <f t="shared" si="6"/>
        <v>125</v>
      </c>
      <c r="L80" s="247"/>
      <c r="M80" s="248"/>
      <c r="N80" s="248"/>
      <c r="O80" s="248"/>
      <c r="P80" s="249"/>
    </row>
    <row r="81" spans="1:16" x14ac:dyDescent="0.15">
      <c r="A81" s="142"/>
      <c r="B81" s="187"/>
      <c r="C81" s="187"/>
      <c r="D81" s="187"/>
      <c r="E81" s="134" t="s">
        <v>73</v>
      </c>
      <c r="F81" s="24"/>
      <c r="G81" s="24"/>
      <c r="H81" s="23"/>
      <c r="I81" s="82"/>
      <c r="K81" s="246">
        <f t="shared" si="6"/>
        <v>125</v>
      </c>
      <c r="L81" s="247"/>
      <c r="M81" s="248"/>
      <c r="N81" s="248"/>
      <c r="O81" s="248"/>
      <c r="P81" s="249"/>
    </row>
    <row r="82" spans="1:16" x14ac:dyDescent="0.15">
      <c r="A82" s="142"/>
      <c r="B82" s="187"/>
      <c r="C82" s="187"/>
      <c r="D82" s="187"/>
      <c r="E82" s="134" t="s">
        <v>74</v>
      </c>
      <c r="F82" s="24"/>
      <c r="G82" s="24"/>
      <c r="H82" s="23"/>
      <c r="I82" s="82"/>
      <c r="K82" s="246">
        <f t="shared" si="6"/>
        <v>125</v>
      </c>
      <c r="L82" s="247"/>
      <c r="M82" s="248"/>
      <c r="N82" s="248"/>
      <c r="O82" s="248"/>
      <c r="P82" s="249"/>
    </row>
    <row r="83" spans="1:16" x14ac:dyDescent="0.15">
      <c r="A83" s="143"/>
      <c r="B83" s="137"/>
      <c r="C83" s="137"/>
      <c r="D83" s="137"/>
      <c r="E83" s="138" t="s">
        <v>75</v>
      </c>
      <c r="F83" s="24"/>
      <c r="G83" s="24"/>
      <c r="H83" s="23"/>
      <c r="I83" s="82"/>
      <c r="K83" s="246">
        <f t="shared" si="6"/>
        <v>125</v>
      </c>
      <c r="L83" s="252"/>
      <c r="M83" s="253"/>
      <c r="N83" s="253"/>
      <c r="O83" s="253"/>
      <c r="P83" s="254"/>
    </row>
  </sheetData>
  <sheetProtection algorithmName="SHA-512" hashValue="Xur7nlU2S721n2FkRSOgdITk7VvJ45rQupLAGRyvEVENC/ztB1YC4gZpiWfWbAp/V3MOJHblfpRcyfPYvQLyTw==" saltValue="13KEAWRXBzOu10CSy1qpqA==" spinCount="100000" sheet="1" selectLockedCells="1"/>
  <mergeCells count="23">
    <mergeCell ref="L1:L2"/>
    <mergeCell ref="M1:P1"/>
    <mergeCell ref="F13:I13"/>
    <mergeCell ref="B10:D11"/>
    <mergeCell ref="B57:D58"/>
    <mergeCell ref="B77:D82"/>
    <mergeCell ref="F55:I55"/>
    <mergeCell ref="F60:I60"/>
    <mergeCell ref="F65:I65"/>
    <mergeCell ref="F70:I70"/>
    <mergeCell ref="F75:I75"/>
    <mergeCell ref="F18:I18"/>
    <mergeCell ref="B15:D16"/>
    <mergeCell ref="B20:D21"/>
    <mergeCell ref="B62:D63"/>
    <mergeCell ref="B67:D68"/>
    <mergeCell ref="B72:D73"/>
    <mergeCell ref="A1:E1"/>
    <mergeCell ref="A2:E2"/>
    <mergeCell ref="F1:I1"/>
    <mergeCell ref="F3:I3"/>
    <mergeCell ref="F8:I8"/>
    <mergeCell ref="B5:D6"/>
  </mergeCells>
  <conditionalFormatting sqref="M3:P55">
    <cfRule type="cellIs" dxfId="3" priority="4" operator="equal">
      <formula>0</formula>
    </cfRule>
  </conditionalFormatting>
  <conditionalFormatting sqref="M23:P54 M3:O22 M55:O55">
    <cfRule type="cellIs" dxfId="2" priority="3" operator="greaterThan">
      <formula>2</formula>
    </cfRule>
  </conditionalFormatting>
  <conditionalFormatting sqref="P3:P55 L3:L55">
    <cfRule type="cellIs" dxfId="1" priority="2" operator="greaterThan">
      <formula>3</formula>
    </cfRule>
  </conditionalFormatting>
  <conditionalFormatting sqref="P23:P54">
    <cfRule type="expression" dxfId="0" priority="1">
      <formula>AND(#REF!&gt;#REF!,P23&gt;1)</formula>
    </cfRule>
  </conditionalFormatting>
  <pageMargins left="0.7" right="0.7"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B0F0"/>
  </sheetPr>
  <dimension ref="A1:P83"/>
  <sheetViews>
    <sheetView workbookViewId="0">
      <selection activeCell="F19" sqref="F19"/>
    </sheetView>
  </sheetViews>
  <sheetFormatPr baseColWidth="10" defaultColWidth="8.83203125" defaultRowHeight="13" x14ac:dyDescent="0.15"/>
  <cols>
    <col min="1" max="1" width="3" bestFit="1" customWidth="1"/>
    <col min="2" max="2" width="10" bestFit="1" customWidth="1"/>
    <col min="3" max="3" width="6.1640625" bestFit="1" customWidth="1"/>
    <col min="4" max="4" width="7.6640625" bestFit="1" customWidth="1"/>
    <col min="5" max="5" width="14.1640625" bestFit="1" customWidth="1"/>
    <col min="6" max="7" width="22.83203125" customWidth="1"/>
    <col min="8" max="9" width="14.33203125" customWidth="1"/>
    <col min="11" max="11" width="10.1640625" bestFit="1" customWidth="1"/>
    <col min="12" max="12" width="15.5" customWidth="1"/>
  </cols>
  <sheetData>
    <row r="1" spans="1:16" ht="19" thickBot="1" x14ac:dyDescent="0.25">
      <c r="A1" s="176" t="s">
        <v>77</v>
      </c>
      <c r="B1" s="176"/>
      <c r="C1" s="176"/>
      <c r="D1" s="176"/>
      <c r="E1" s="176"/>
      <c r="F1" s="180">
        <f>Instructions!F27</f>
        <v>0</v>
      </c>
      <c r="G1" s="181"/>
      <c r="H1" s="181"/>
      <c r="I1" s="182"/>
      <c r="K1" s="21">
        <f>Instructions!$I$10</f>
        <v>45815</v>
      </c>
      <c r="L1" s="239" t="s">
        <v>228</v>
      </c>
      <c r="M1" s="240" t="s">
        <v>229</v>
      </c>
      <c r="N1" s="240"/>
      <c r="O1" s="240"/>
      <c r="P1" s="240"/>
    </row>
    <row r="2" spans="1:16" x14ac:dyDescent="0.15">
      <c r="A2" s="177" t="s">
        <v>1</v>
      </c>
      <c r="B2" s="178"/>
      <c r="C2" s="178"/>
      <c r="D2" s="178"/>
      <c r="E2" s="179"/>
      <c r="F2" s="32" t="s">
        <v>171</v>
      </c>
      <c r="G2" s="32" t="s">
        <v>172</v>
      </c>
      <c r="H2" s="33" t="s">
        <v>78</v>
      </c>
      <c r="I2" s="33" t="s">
        <v>105</v>
      </c>
      <c r="K2" s="29" t="s">
        <v>84</v>
      </c>
      <c r="L2" s="241"/>
      <c r="M2" s="242">
        <v>9</v>
      </c>
      <c r="N2" s="242">
        <v>10</v>
      </c>
      <c r="O2" s="242">
        <v>11</v>
      </c>
      <c r="P2" s="242">
        <v>12</v>
      </c>
    </row>
    <row r="3" spans="1:16" x14ac:dyDescent="0.15">
      <c r="A3" s="139">
        <v>1</v>
      </c>
      <c r="B3" s="131" t="s">
        <v>63</v>
      </c>
      <c r="C3" s="131" t="s">
        <v>55</v>
      </c>
      <c r="D3" s="131" t="s">
        <v>56</v>
      </c>
      <c r="E3" s="132" t="s">
        <v>30</v>
      </c>
      <c r="F3" s="183" t="s">
        <v>67</v>
      </c>
      <c r="G3" s="184"/>
      <c r="H3" s="184"/>
      <c r="I3" s="185"/>
      <c r="K3" s="20"/>
      <c r="L3" s="243"/>
      <c r="M3" s="244"/>
      <c r="N3" s="244"/>
      <c r="O3" s="244"/>
      <c r="P3" s="245"/>
    </row>
    <row r="4" spans="1:16" x14ac:dyDescent="0.15">
      <c r="A4" s="140"/>
      <c r="B4" s="133"/>
      <c r="C4" s="133"/>
      <c r="D4" s="133"/>
      <c r="E4" s="134" t="s">
        <v>68</v>
      </c>
      <c r="F4" s="24"/>
      <c r="G4" s="24"/>
      <c r="H4" s="23"/>
      <c r="I4" s="82"/>
      <c r="K4" s="246">
        <f>DATEDIF(H4,$K$1,"Y")</f>
        <v>125</v>
      </c>
      <c r="L4" s="247"/>
      <c r="M4" s="248"/>
      <c r="N4" s="248"/>
      <c r="O4" s="248"/>
      <c r="P4" s="249"/>
    </row>
    <row r="5" spans="1:16" x14ac:dyDescent="0.15">
      <c r="A5" s="140"/>
      <c r="B5" s="186" t="s">
        <v>187</v>
      </c>
      <c r="C5" s="186"/>
      <c r="D5" s="186"/>
      <c r="E5" s="134" t="s">
        <v>69</v>
      </c>
      <c r="F5" s="24"/>
      <c r="G5" s="24"/>
      <c r="H5" s="23"/>
      <c r="I5" s="82"/>
      <c r="K5" s="246">
        <f>DATEDIF(H5,$K$1,"Y")</f>
        <v>125</v>
      </c>
      <c r="L5" s="247"/>
      <c r="M5" s="248"/>
      <c r="N5" s="248"/>
      <c r="O5" s="248"/>
      <c r="P5" s="249"/>
    </row>
    <row r="6" spans="1:16" x14ac:dyDescent="0.15">
      <c r="A6" s="140"/>
      <c r="B6" s="186"/>
      <c r="C6" s="186"/>
      <c r="D6" s="186"/>
      <c r="E6" s="134" t="s">
        <v>70</v>
      </c>
      <c r="F6" s="24"/>
      <c r="G6" s="24"/>
      <c r="H6" s="23"/>
      <c r="I6" s="82"/>
      <c r="K6" s="246">
        <f>DATEDIF(H6,$K$1,"Y")</f>
        <v>125</v>
      </c>
      <c r="L6" s="247"/>
      <c r="M6" s="248"/>
      <c r="N6" s="248"/>
      <c r="O6" s="248"/>
      <c r="P6" s="249"/>
    </row>
    <row r="7" spans="1:16" x14ac:dyDescent="0.15">
      <c r="A7" s="140"/>
      <c r="B7" s="133"/>
      <c r="C7" s="133"/>
      <c r="D7" s="133"/>
      <c r="E7" s="134" t="s">
        <v>71</v>
      </c>
      <c r="F7" s="24"/>
      <c r="G7" s="24"/>
      <c r="H7" s="23"/>
      <c r="I7" s="82"/>
      <c r="K7" s="246">
        <f>DATEDIF(H7,$K$1,"Y")</f>
        <v>125</v>
      </c>
      <c r="L7" s="247"/>
      <c r="M7" s="248"/>
      <c r="N7" s="248"/>
      <c r="O7" s="248"/>
      <c r="P7" s="249"/>
    </row>
    <row r="8" spans="1:16" x14ac:dyDescent="0.15">
      <c r="A8" s="139">
        <v>2</v>
      </c>
      <c r="B8" s="131" t="s">
        <v>63</v>
      </c>
      <c r="C8" s="131" t="s">
        <v>57</v>
      </c>
      <c r="D8" s="131" t="s">
        <v>56</v>
      </c>
      <c r="E8" s="132" t="s">
        <v>29</v>
      </c>
      <c r="F8" s="183" t="s">
        <v>67</v>
      </c>
      <c r="G8" s="184"/>
      <c r="H8" s="184"/>
      <c r="I8" s="185"/>
      <c r="K8" s="20"/>
      <c r="L8" s="247"/>
      <c r="M8" s="248"/>
      <c r="N8" s="248"/>
      <c r="O8" s="248"/>
      <c r="P8" s="249"/>
    </row>
    <row r="9" spans="1:16" x14ac:dyDescent="0.15">
      <c r="A9" s="140"/>
      <c r="B9" s="133"/>
      <c r="C9" s="133"/>
      <c r="D9" s="133"/>
      <c r="E9" s="134" t="s">
        <v>68</v>
      </c>
      <c r="F9" s="24"/>
      <c r="G9" s="24"/>
      <c r="H9" s="23"/>
      <c r="I9" s="82"/>
      <c r="K9" s="246">
        <f>DATEDIF(H9,$K$1,"Y")</f>
        <v>125</v>
      </c>
      <c r="L9" s="247"/>
      <c r="M9" s="248"/>
      <c r="N9" s="248"/>
      <c r="O9" s="248"/>
      <c r="P9" s="249"/>
    </row>
    <row r="10" spans="1:16" ht="12.75" customHeight="1" x14ac:dyDescent="0.15">
      <c r="A10" s="140"/>
      <c r="B10" s="186" t="s">
        <v>187</v>
      </c>
      <c r="C10" s="186"/>
      <c r="D10" s="186"/>
      <c r="E10" s="134" t="s">
        <v>69</v>
      </c>
      <c r="F10" s="24"/>
      <c r="G10" s="24"/>
      <c r="H10" s="23"/>
      <c r="I10" s="82"/>
      <c r="K10" s="246">
        <f t="shared" ref="K10:K57" si="0">DATEDIF(H10,$K$1,"Y")</f>
        <v>125</v>
      </c>
      <c r="L10" s="247"/>
      <c r="M10" s="248"/>
      <c r="N10" s="248"/>
      <c r="O10" s="248"/>
      <c r="P10" s="249"/>
    </row>
    <row r="11" spans="1:16" x14ac:dyDescent="0.15">
      <c r="A11" s="140"/>
      <c r="B11" s="186"/>
      <c r="C11" s="186"/>
      <c r="D11" s="186"/>
      <c r="E11" s="134" t="s">
        <v>70</v>
      </c>
      <c r="F11" s="24"/>
      <c r="G11" s="24"/>
      <c r="H11" s="23"/>
      <c r="I11" s="82"/>
      <c r="K11" s="246">
        <f t="shared" si="0"/>
        <v>125</v>
      </c>
      <c r="L11" s="247"/>
      <c r="M11" s="248"/>
      <c r="N11" s="248"/>
      <c r="O11" s="248"/>
      <c r="P11" s="249"/>
    </row>
    <row r="12" spans="1:16" x14ac:dyDescent="0.15">
      <c r="A12" s="140"/>
      <c r="B12" s="133"/>
      <c r="C12" s="133"/>
      <c r="D12" s="133"/>
      <c r="E12" s="134" t="s">
        <v>71</v>
      </c>
      <c r="F12" s="24"/>
      <c r="G12" s="24"/>
      <c r="H12" s="23"/>
      <c r="I12" s="82"/>
      <c r="K12" s="246">
        <f t="shared" si="0"/>
        <v>125</v>
      </c>
      <c r="L12" s="247"/>
      <c r="M12" s="248"/>
      <c r="N12" s="248"/>
      <c r="O12" s="248"/>
      <c r="P12" s="249"/>
    </row>
    <row r="13" spans="1:16" x14ac:dyDescent="0.15">
      <c r="A13" s="139">
        <v>3</v>
      </c>
      <c r="B13" s="131" t="s">
        <v>63</v>
      </c>
      <c r="C13" s="131" t="s">
        <v>60</v>
      </c>
      <c r="D13" s="131" t="s">
        <v>56</v>
      </c>
      <c r="E13" s="132" t="s">
        <v>30</v>
      </c>
      <c r="F13" s="183" t="s">
        <v>67</v>
      </c>
      <c r="G13" s="184"/>
      <c r="H13" s="184"/>
      <c r="I13" s="185"/>
      <c r="K13" s="20"/>
      <c r="L13" s="247"/>
      <c r="M13" s="248"/>
      <c r="N13" s="248"/>
      <c r="O13" s="248"/>
      <c r="P13" s="249"/>
    </row>
    <row r="14" spans="1:16" x14ac:dyDescent="0.15">
      <c r="A14" s="140"/>
      <c r="B14" s="133"/>
      <c r="C14" s="133"/>
      <c r="D14" s="133"/>
      <c r="E14" s="134" t="s">
        <v>68</v>
      </c>
      <c r="F14" s="24"/>
      <c r="G14" s="24"/>
      <c r="H14" s="23"/>
      <c r="I14" s="82"/>
      <c r="K14" s="246">
        <f>DATEDIF(H14,$K$1,"Y")</f>
        <v>125</v>
      </c>
      <c r="L14" s="247"/>
      <c r="M14" s="248"/>
      <c r="N14" s="248"/>
      <c r="O14" s="248"/>
      <c r="P14" s="249"/>
    </row>
    <row r="15" spans="1:16" x14ac:dyDescent="0.15">
      <c r="A15" s="140"/>
      <c r="B15" s="186" t="s">
        <v>187</v>
      </c>
      <c r="C15" s="186"/>
      <c r="D15" s="186"/>
      <c r="E15" s="134" t="s">
        <v>69</v>
      </c>
      <c r="F15" s="24"/>
      <c r="G15" s="24"/>
      <c r="H15" s="23"/>
      <c r="I15" s="82"/>
      <c r="K15" s="246">
        <f t="shared" si="0"/>
        <v>125</v>
      </c>
      <c r="L15" s="247"/>
      <c r="M15" s="248"/>
      <c r="N15" s="248"/>
      <c r="O15" s="248"/>
      <c r="P15" s="249"/>
    </row>
    <row r="16" spans="1:16" x14ac:dyDescent="0.15">
      <c r="A16" s="140"/>
      <c r="B16" s="186"/>
      <c r="C16" s="186"/>
      <c r="D16" s="186"/>
      <c r="E16" s="134" t="s">
        <v>70</v>
      </c>
      <c r="F16" s="24"/>
      <c r="G16" s="24"/>
      <c r="H16" s="23"/>
      <c r="I16" s="82"/>
      <c r="K16" s="246">
        <f t="shared" si="0"/>
        <v>125</v>
      </c>
      <c r="L16" s="247"/>
      <c r="M16" s="248"/>
      <c r="N16" s="248"/>
      <c r="O16" s="248"/>
      <c r="P16" s="249"/>
    </row>
    <row r="17" spans="1:16" x14ac:dyDescent="0.15">
      <c r="A17" s="140"/>
      <c r="B17" s="133"/>
      <c r="C17" s="133"/>
      <c r="D17" s="133"/>
      <c r="E17" s="134" t="s">
        <v>71</v>
      </c>
      <c r="F17" s="24"/>
      <c r="G17" s="24"/>
      <c r="H17" s="23"/>
      <c r="I17" s="82"/>
      <c r="K17" s="246">
        <f t="shared" si="0"/>
        <v>125</v>
      </c>
      <c r="L17" s="247"/>
      <c r="M17" s="248"/>
      <c r="N17" s="248"/>
      <c r="O17" s="248"/>
      <c r="P17" s="249"/>
    </row>
    <row r="18" spans="1:16" x14ac:dyDescent="0.15">
      <c r="A18" s="139">
        <v>4</v>
      </c>
      <c r="B18" s="131" t="s">
        <v>63</v>
      </c>
      <c r="C18" s="131" t="s">
        <v>31</v>
      </c>
      <c r="D18" s="131" t="s">
        <v>56</v>
      </c>
      <c r="E18" s="132" t="s">
        <v>29</v>
      </c>
      <c r="F18" s="183" t="s">
        <v>67</v>
      </c>
      <c r="G18" s="184"/>
      <c r="H18" s="184"/>
      <c r="I18" s="185"/>
      <c r="K18" s="20"/>
      <c r="L18" s="247"/>
      <c r="M18" s="248"/>
      <c r="N18" s="248"/>
      <c r="O18" s="248"/>
      <c r="P18" s="249"/>
    </row>
    <row r="19" spans="1:16" x14ac:dyDescent="0.15">
      <c r="A19" s="140"/>
      <c r="B19" s="133"/>
      <c r="C19" s="133"/>
      <c r="D19" s="133"/>
      <c r="E19" s="134" t="s">
        <v>68</v>
      </c>
      <c r="F19" s="24"/>
      <c r="G19" s="24"/>
      <c r="H19" s="23"/>
      <c r="I19" s="82"/>
      <c r="K19" s="246">
        <f>DATEDIF(H19,$K$1,"Y")</f>
        <v>125</v>
      </c>
      <c r="L19" s="247"/>
      <c r="M19" s="248"/>
      <c r="N19" s="248"/>
      <c r="O19" s="248"/>
      <c r="P19" s="249"/>
    </row>
    <row r="20" spans="1:16" x14ac:dyDescent="0.15">
      <c r="A20" s="140"/>
      <c r="B20" s="186" t="s">
        <v>187</v>
      </c>
      <c r="C20" s="186"/>
      <c r="D20" s="186"/>
      <c r="E20" s="134" t="s">
        <v>69</v>
      </c>
      <c r="F20" s="24"/>
      <c r="G20" s="24"/>
      <c r="H20" s="23"/>
      <c r="I20" s="82"/>
      <c r="K20" s="246">
        <f t="shared" si="0"/>
        <v>125</v>
      </c>
      <c r="L20" s="247"/>
      <c r="M20" s="248"/>
      <c r="N20" s="248"/>
      <c r="O20" s="248"/>
      <c r="P20" s="249"/>
    </row>
    <row r="21" spans="1:16" x14ac:dyDescent="0.15">
      <c r="A21" s="140"/>
      <c r="B21" s="186"/>
      <c r="C21" s="186"/>
      <c r="D21" s="186"/>
      <c r="E21" s="134" t="s">
        <v>70</v>
      </c>
      <c r="F21" s="24"/>
      <c r="G21" s="24"/>
      <c r="H21" s="23"/>
      <c r="I21" s="82"/>
      <c r="K21" s="246">
        <f t="shared" si="0"/>
        <v>125</v>
      </c>
      <c r="L21" s="247"/>
      <c r="M21" s="248"/>
      <c r="N21" s="248"/>
      <c r="O21" s="248"/>
      <c r="P21" s="249"/>
    </row>
    <row r="22" spans="1:16" x14ac:dyDescent="0.15">
      <c r="A22" s="140"/>
      <c r="B22" s="133"/>
      <c r="C22" s="133"/>
      <c r="D22" s="133"/>
      <c r="E22" s="134" t="s">
        <v>71</v>
      </c>
      <c r="F22" s="24"/>
      <c r="G22" s="24"/>
      <c r="H22" s="23"/>
      <c r="I22" s="82"/>
      <c r="K22" s="246">
        <f t="shared" si="0"/>
        <v>125</v>
      </c>
      <c r="L22" s="247"/>
      <c r="M22" s="248"/>
      <c r="N22" s="248"/>
      <c r="O22" s="248"/>
      <c r="P22" s="249"/>
    </row>
    <row r="23" spans="1:16" x14ac:dyDescent="0.15">
      <c r="A23" s="141">
        <v>5</v>
      </c>
      <c r="B23" s="135" t="s">
        <v>185</v>
      </c>
      <c r="C23" s="27" t="s">
        <v>57</v>
      </c>
      <c r="D23" s="27" t="s">
        <v>58</v>
      </c>
      <c r="E23" s="28" t="s">
        <v>28</v>
      </c>
      <c r="F23" s="24"/>
      <c r="G23" s="24"/>
      <c r="H23" s="23"/>
      <c r="I23" s="82"/>
      <c r="K23" s="246">
        <f t="shared" si="0"/>
        <v>125</v>
      </c>
      <c r="L23" s="250">
        <f>SUM(M23:P23)</f>
        <v>0</v>
      </c>
      <c r="M23" s="251">
        <f>COUNTIF($I$23:$I$24,$I23)+COUNTIF($I$31:$I$32,$I23)+COUNTIF($I$39:$I$40,$I23)+COUNTIF($I$47:$I$48,$I23)</f>
        <v>0</v>
      </c>
      <c r="N23" s="251">
        <f>COUNTIF($I$25:$I$26,$I23)+COUNTIF($I$33:$I$34,$I23)+COUNTIF($I$41:$I$42,$I23)+COUNTIF($I$49:$I$50,$I23)</f>
        <v>0</v>
      </c>
      <c r="O23" s="251">
        <f>COUNTIF($I$27:$I$28,$I23)+COUNTIF($I$35:$I$36,$I23)+COUNTIF($I$43:$I$44,$I23)+COUNTIF($I$51:$I$52,$I23)</f>
        <v>0</v>
      </c>
      <c r="P23" s="251">
        <f>COUNTIF($I$29:$I$30,$I23)+COUNTIF($I$37:$I$38,$I23)+COUNTIF($I$45:$I$46,$I23)+COUNTIF($I$53:$I$54,$I23)</f>
        <v>0</v>
      </c>
    </row>
    <row r="24" spans="1:16" x14ac:dyDescent="0.15">
      <c r="A24" s="141">
        <v>6</v>
      </c>
      <c r="B24" s="135" t="s">
        <v>186</v>
      </c>
      <c r="C24" s="27" t="s">
        <v>57</v>
      </c>
      <c r="D24" s="27" t="s">
        <v>58</v>
      </c>
      <c r="E24" s="28" t="s">
        <v>28</v>
      </c>
      <c r="F24" s="24"/>
      <c r="G24" s="24"/>
      <c r="H24" s="23"/>
      <c r="I24" s="82"/>
      <c r="K24" s="246">
        <f t="shared" si="0"/>
        <v>125</v>
      </c>
      <c r="L24" s="250">
        <f t="shared" ref="L24:L54" si="1">SUM(M24:P24)</f>
        <v>0</v>
      </c>
      <c r="M24" s="251">
        <f t="shared" ref="M24:M54" si="2">COUNTIF($I$23:$I$24,$I24)+COUNTIF($I$31:$I$32,$I24)+COUNTIF($I$39:$I$40,$I24)+COUNTIF($I$47:$I$48,$I24)</f>
        <v>0</v>
      </c>
      <c r="N24" s="251">
        <f t="shared" ref="N24:N53" si="3">COUNTIF($I$25:$I$26,$I24)+COUNTIF($I$33:$I$34,$I24)+COUNTIF($I$41:$I$42,$I24)+COUNTIF($I$49:$I$50,$I24)</f>
        <v>0</v>
      </c>
      <c r="O24" s="251">
        <f t="shared" ref="O24:O53" si="4">COUNTIF($I$27:$I$28,$I24)+COUNTIF($I$35:$I$36,$I24)+COUNTIF($I$43:$I$44,$I24)+COUNTIF($I$51:$I$52,$I24)</f>
        <v>0</v>
      </c>
      <c r="P24" s="251">
        <f t="shared" ref="P24:P54" si="5">COUNTIF($I$29:$I$30,$I24)+COUNTIF($I$37:$I$38,$I24)+COUNTIF($I$45:$I$46,$I24)+COUNTIF($I$53:$I$54,$I24)</f>
        <v>0</v>
      </c>
    </row>
    <row r="25" spans="1:16" x14ac:dyDescent="0.15">
      <c r="A25" s="141">
        <v>7</v>
      </c>
      <c r="B25" s="135" t="s">
        <v>185</v>
      </c>
      <c r="C25" s="27" t="s">
        <v>59</v>
      </c>
      <c r="D25" s="27" t="s">
        <v>25</v>
      </c>
      <c r="E25" s="28" t="s">
        <v>26</v>
      </c>
      <c r="F25" s="24"/>
      <c r="G25" s="24"/>
      <c r="H25" s="23"/>
      <c r="I25" s="82"/>
      <c r="K25" s="246">
        <f t="shared" si="0"/>
        <v>125</v>
      </c>
      <c r="L25" s="250">
        <f t="shared" si="1"/>
        <v>0</v>
      </c>
      <c r="M25" s="251">
        <f t="shared" si="2"/>
        <v>0</v>
      </c>
      <c r="N25" s="251">
        <f t="shared" si="3"/>
        <v>0</v>
      </c>
      <c r="O25" s="251">
        <f t="shared" si="4"/>
        <v>0</v>
      </c>
      <c r="P25" s="251">
        <f t="shared" si="5"/>
        <v>0</v>
      </c>
    </row>
    <row r="26" spans="1:16" x14ac:dyDescent="0.15">
      <c r="A26" s="141">
        <v>8</v>
      </c>
      <c r="B26" s="135" t="s">
        <v>186</v>
      </c>
      <c r="C26" s="27" t="s">
        <v>59</v>
      </c>
      <c r="D26" s="27" t="s">
        <v>25</v>
      </c>
      <c r="E26" s="27" t="s">
        <v>26</v>
      </c>
      <c r="F26" s="24"/>
      <c r="G26" s="24"/>
      <c r="H26" s="23"/>
      <c r="I26" s="82"/>
      <c r="K26" s="246">
        <f t="shared" si="0"/>
        <v>125</v>
      </c>
      <c r="L26" s="250">
        <f t="shared" si="1"/>
        <v>0</v>
      </c>
      <c r="M26" s="251">
        <f t="shared" si="2"/>
        <v>0</v>
      </c>
      <c r="N26" s="251">
        <f t="shared" si="3"/>
        <v>0</v>
      </c>
      <c r="O26" s="251">
        <f t="shared" si="4"/>
        <v>0</v>
      </c>
      <c r="P26" s="251">
        <f t="shared" si="5"/>
        <v>0</v>
      </c>
    </row>
    <row r="27" spans="1:16" x14ac:dyDescent="0.15">
      <c r="A27" s="141">
        <v>9</v>
      </c>
      <c r="B27" s="135" t="s">
        <v>185</v>
      </c>
      <c r="C27" s="27" t="s">
        <v>81</v>
      </c>
      <c r="D27" s="27" t="s">
        <v>25</v>
      </c>
      <c r="E27" s="27" t="s">
        <v>24</v>
      </c>
      <c r="F27" s="24"/>
      <c r="G27" s="24"/>
      <c r="H27" s="23"/>
      <c r="I27" s="82"/>
      <c r="K27" s="246">
        <f t="shared" si="0"/>
        <v>125</v>
      </c>
      <c r="L27" s="250">
        <f t="shared" si="1"/>
        <v>0</v>
      </c>
      <c r="M27" s="251">
        <f t="shared" si="2"/>
        <v>0</v>
      </c>
      <c r="N27" s="251">
        <f t="shared" si="3"/>
        <v>0</v>
      </c>
      <c r="O27" s="251">
        <f t="shared" si="4"/>
        <v>0</v>
      </c>
      <c r="P27" s="251">
        <f t="shared" si="5"/>
        <v>0</v>
      </c>
    </row>
    <row r="28" spans="1:16" x14ac:dyDescent="0.15">
      <c r="A28" s="141">
        <v>10</v>
      </c>
      <c r="B28" s="135" t="s">
        <v>186</v>
      </c>
      <c r="C28" s="27" t="s">
        <v>81</v>
      </c>
      <c r="D28" s="27" t="s">
        <v>25</v>
      </c>
      <c r="E28" s="27" t="s">
        <v>24</v>
      </c>
      <c r="F28" s="24"/>
      <c r="G28" s="24"/>
      <c r="H28" s="23"/>
      <c r="I28" s="82"/>
      <c r="K28" s="246">
        <f t="shared" si="0"/>
        <v>125</v>
      </c>
      <c r="L28" s="250">
        <f t="shared" si="1"/>
        <v>0</v>
      </c>
      <c r="M28" s="251">
        <f t="shared" si="2"/>
        <v>0</v>
      </c>
      <c r="N28" s="251">
        <f t="shared" si="3"/>
        <v>0</v>
      </c>
      <c r="O28" s="251">
        <f t="shared" si="4"/>
        <v>0</v>
      </c>
      <c r="P28" s="251">
        <f t="shared" si="5"/>
        <v>0</v>
      </c>
    </row>
    <row r="29" spans="1:16" x14ac:dyDescent="0.15">
      <c r="A29" s="141">
        <v>11</v>
      </c>
      <c r="B29" s="135" t="s">
        <v>185</v>
      </c>
      <c r="C29" s="27" t="s">
        <v>82</v>
      </c>
      <c r="D29" s="27" t="s">
        <v>25</v>
      </c>
      <c r="E29" s="27" t="s">
        <v>27</v>
      </c>
      <c r="F29" s="24"/>
      <c r="G29" s="24"/>
      <c r="H29" s="23"/>
      <c r="I29" s="82"/>
      <c r="K29" s="246">
        <f t="shared" si="0"/>
        <v>125</v>
      </c>
      <c r="L29" s="250">
        <f t="shared" si="1"/>
        <v>0</v>
      </c>
      <c r="M29" s="251">
        <f t="shared" si="2"/>
        <v>0</v>
      </c>
      <c r="N29" s="251">
        <f t="shared" si="3"/>
        <v>0</v>
      </c>
      <c r="O29" s="251">
        <f t="shared" si="4"/>
        <v>0</v>
      </c>
      <c r="P29" s="251">
        <f t="shared" si="5"/>
        <v>0</v>
      </c>
    </row>
    <row r="30" spans="1:16" x14ac:dyDescent="0.15">
      <c r="A30" s="141">
        <v>12</v>
      </c>
      <c r="B30" s="135" t="s">
        <v>186</v>
      </c>
      <c r="C30" s="27" t="s">
        <v>82</v>
      </c>
      <c r="D30" s="27" t="s">
        <v>25</v>
      </c>
      <c r="E30" s="27" t="s">
        <v>27</v>
      </c>
      <c r="F30" s="24"/>
      <c r="G30" s="24"/>
      <c r="H30" s="23"/>
      <c r="I30" s="82"/>
      <c r="K30" s="246">
        <f t="shared" si="0"/>
        <v>125</v>
      </c>
      <c r="L30" s="250">
        <f t="shared" si="1"/>
        <v>0</v>
      </c>
      <c r="M30" s="251">
        <f t="shared" si="2"/>
        <v>0</v>
      </c>
      <c r="N30" s="251">
        <f t="shared" si="3"/>
        <v>0</v>
      </c>
      <c r="O30" s="251">
        <f t="shared" si="4"/>
        <v>0</v>
      </c>
      <c r="P30" s="251">
        <f t="shared" si="5"/>
        <v>0</v>
      </c>
    </row>
    <row r="31" spans="1:16" x14ac:dyDescent="0.15">
      <c r="A31" s="141">
        <v>13</v>
      </c>
      <c r="B31" s="135" t="s">
        <v>185</v>
      </c>
      <c r="C31" s="27" t="s">
        <v>57</v>
      </c>
      <c r="D31" s="27" t="s">
        <v>58</v>
      </c>
      <c r="E31" s="28" t="s">
        <v>26</v>
      </c>
      <c r="F31" s="24"/>
      <c r="G31" s="24"/>
      <c r="H31" s="23"/>
      <c r="I31" s="82"/>
      <c r="K31" s="246">
        <f t="shared" si="0"/>
        <v>125</v>
      </c>
      <c r="L31" s="250">
        <f t="shared" si="1"/>
        <v>0</v>
      </c>
      <c r="M31" s="251">
        <f t="shared" si="2"/>
        <v>0</v>
      </c>
      <c r="N31" s="251">
        <f t="shared" si="3"/>
        <v>0</v>
      </c>
      <c r="O31" s="251">
        <f t="shared" si="4"/>
        <v>0</v>
      </c>
      <c r="P31" s="251">
        <f t="shared" si="5"/>
        <v>0</v>
      </c>
    </row>
    <row r="32" spans="1:16" x14ac:dyDescent="0.15">
      <c r="A32" s="141">
        <v>14</v>
      </c>
      <c r="B32" s="135" t="s">
        <v>186</v>
      </c>
      <c r="C32" s="27" t="s">
        <v>57</v>
      </c>
      <c r="D32" s="27" t="s">
        <v>58</v>
      </c>
      <c r="E32" s="27" t="s">
        <v>26</v>
      </c>
      <c r="F32" s="24"/>
      <c r="G32" s="24"/>
      <c r="H32" s="23"/>
      <c r="I32" s="82"/>
      <c r="K32" s="246">
        <f t="shared" si="0"/>
        <v>125</v>
      </c>
      <c r="L32" s="250">
        <f t="shared" si="1"/>
        <v>0</v>
      </c>
      <c r="M32" s="251">
        <f t="shared" si="2"/>
        <v>0</v>
      </c>
      <c r="N32" s="251">
        <f t="shared" si="3"/>
        <v>0</v>
      </c>
      <c r="O32" s="251">
        <f t="shared" si="4"/>
        <v>0</v>
      </c>
      <c r="P32" s="251">
        <f t="shared" si="5"/>
        <v>0</v>
      </c>
    </row>
    <row r="33" spans="1:16" x14ac:dyDescent="0.15">
      <c r="A33" s="141">
        <v>15</v>
      </c>
      <c r="B33" s="135" t="s">
        <v>185</v>
      </c>
      <c r="C33" s="27" t="s">
        <v>59</v>
      </c>
      <c r="D33" s="27" t="s">
        <v>25</v>
      </c>
      <c r="E33" s="28" t="s">
        <v>24</v>
      </c>
      <c r="F33" s="24"/>
      <c r="G33" s="24"/>
      <c r="H33" s="23"/>
      <c r="I33" s="82"/>
      <c r="K33" s="246">
        <f t="shared" si="0"/>
        <v>125</v>
      </c>
      <c r="L33" s="250">
        <f t="shared" si="1"/>
        <v>0</v>
      </c>
      <c r="M33" s="251">
        <f t="shared" si="2"/>
        <v>0</v>
      </c>
      <c r="N33" s="251">
        <f t="shared" si="3"/>
        <v>0</v>
      </c>
      <c r="O33" s="251">
        <f t="shared" si="4"/>
        <v>0</v>
      </c>
      <c r="P33" s="251">
        <f t="shared" si="5"/>
        <v>0</v>
      </c>
    </row>
    <row r="34" spans="1:16" x14ac:dyDescent="0.15">
      <c r="A34" s="141">
        <v>16</v>
      </c>
      <c r="B34" s="135" t="s">
        <v>186</v>
      </c>
      <c r="C34" s="27" t="s">
        <v>59</v>
      </c>
      <c r="D34" s="27" t="s">
        <v>25</v>
      </c>
      <c r="E34" s="27" t="s">
        <v>24</v>
      </c>
      <c r="F34" s="24"/>
      <c r="G34" s="24"/>
      <c r="H34" s="23"/>
      <c r="I34" s="82"/>
      <c r="K34" s="246">
        <f t="shared" si="0"/>
        <v>125</v>
      </c>
      <c r="L34" s="250">
        <f t="shared" si="1"/>
        <v>0</v>
      </c>
      <c r="M34" s="251">
        <f t="shared" si="2"/>
        <v>0</v>
      </c>
      <c r="N34" s="251">
        <f t="shared" si="3"/>
        <v>0</v>
      </c>
      <c r="O34" s="251">
        <f t="shared" si="4"/>
        <v>0</v>
      </c>
      <c r="P34" s="251">
        <f t="shared" si="5"/>
        <v>0</v>
      </c>
    </row>
    <row r="35" spans="1:16" x14ac:dyDescent="0.15">
      <c r="A35" s="141">
        <v>17</v>
      </c>
      <c r="B35" s="135" t="s">
        <v>185</v>
      </c>
      <c r="C35" s="27" t="s">
        <v>81</v>
      </c>
      <c r="D35" s="27" t="s">
        <v>25</v>
      </c>
      <c r="E35" s="28" t="s">
        <v>27</v>
      </c>
      <c r="F35" s="24"/>
      <c r="G35" s="24"/>
      <c r="H35" s="23"/>
      <c r="I35" s="82"/>
      <c r="K35" s="246">
        <f t="shared" si="0"/>
        <v>125</v>
      </c>
      <c r="L35" s="250">
        <f t="shared" si="1"/>
        <v>0</v>
      </c>
      <c r="M35" s="251">
        <f t="shared" si="2"/>
        <v>0</v>
      </c>
      <c r="N35" s="251">
        <f t="shared" si="3"/>
        <v>0</v>
      </c>
      <c r="O35" s="251">
        <f t="shared" si="4"/>
        <v>0</v>
      </c>
      <c r="P35" s="251">
        <f t="shared" si="5"/>
        <v>0</v>
      </c>
    </row>
    <row r="36" spans="1:16" x14ac:dyDescent="0.15">
      <c r="A36" s="141">
        <v>18</v>
      </c>
      <c r="B36" s="135" t="s">
        <v>186</v>
      </c>
      <c r="C36" s="27" t="s">
        <v>81</v>
      </c>
      <c r="D36" s="27" t="s">
        <v>25</v>
      </c>
      <c r="E36" s="27" t="s">
        <v>27</v>
      </c>
      <c r="F36" s="24"/>
      <c r="G36" s="24"/>
      <c r="H36" s="23"/>
      <c r="I36" s="82"/>
      <c r="K36" s="246">
        <f t="shared" si="0"/>
        <v>125</v>
      </c>
      <c r="L36" s="250">
        <f t="shared" si="1"/>
        <v>0</v>
      </c>
      <c r="M36" s="251">
        <f t="shared" si="2"/>
        <v>0</v>
      </c>
      <c r="N36" s="251">
        <f t="shared" si="3"/>
        <v>0</v>
      </c>
      <c r="O36" s="251">
        <f t="shared" si="4"/>
        <v>0</v>
      </c>
      <c r="P36" s="251">
        <f t="shared" si="5"/>
        <v>0</v>
      </c>
    </row>
    <row r="37" spans="1:16" x14ac:dyDescent="0.15">
      <c r="A37" s="141">
        <v>19</v>
      </c>
      <c r="B37" s="135" t="s">
        <v>185</v>
      </c>
      <c r="C37" s="27" t="s">
        <v>82</v>
      </c>
      <c r="D37" s="27" t="s">
        <v>25</v>
      </c>
      <c r="E37" s="28" t="s">
        <v>28</v>
      </c>
      <c r="F37" s="24"/>
      <c r="G37" s="24"/>
      <c r="H37" s="23"/>
      <c r="I37" s="82"/>
      <c r="K37" s="246">
        <f t="shared" si="0"/>
        <v>125</v>
      </c>
      <c r="L37" s="250">
        <f t="shared" si="1"/>
        <v>0</v>
      </c>
      <c r="M37" s="251">
        <f t="shared" si="2"/>
        <v>0</v>
      </c>
      <c r="N37" s="251">
        <f t="shared" si="3"/>
        <v>0</v>
      </c>
      <c r="O37" s="251">
        <f t="shared" si="4"/>
        <v>0</v>
      </c>
      <c r="P37" s="251">
        <f t="shared" si="5"/>
        <v>0</v>
      </c>
    </row>
    <row r="38" spans="1:16" x14ac:dyDescent="0.15">
      <c r="A38" s="141">
        <v>20</v>
      </c>
      <c r="B38" s="135" t="s">
        <v>186</v>
      </c>
      <c r="C38" s="27" t="s">
        <v>82</v>
      </c>
      <c r="D38" s="27" t="s">
        <v>25</v>
      </c>
      <c r="E38" s="27" t="s">
        <v>28</v>
      </c>
      <c r="F38" s="24"/>
      <c r="G38" s="24"/>
      <c r="H38" s="23"/>
      <c r="I38" s="82"/>
      <c r="K38" s="246">
        <f t="shared" si="0"/>
        <v>125</v>
      </c>
      <c r="L38" s="250">
        <f t="shared" si="1"/>
        <v>0</v>
      </c>
      <c r="M38" s="251">
        <f t="shared" si="2"/>
        <v>0</v>
      </c>
      <c r="N38" s="251">
        <f t="shared" si="3"/>
        <v>0</v>
      </c>
      <c r="O38" s="251">
        <f t="shared" si="4"/>
        <v>0</v>
      </c>
      <c r="P38" s="251">
        <f t="shared" si="5"/>
        <v>0</v>
      </c>
    </row>
    <row r="39" spans="1:16" x14ac:dyDescent="0.15">
      <c r="A39" s="141">
        <v>21</v>
      </c>
      <c r="B39" s="135" t="s">
        <v>185</v>
      </c>
      <c r="C39" s="27" t="s">
        <v>57</v>
      </c>
      <c r="D39" s="27" t="s">
        <v>58</v>
      </c>
      <c r="E39" s="28" t="s">
        <v>24</v>
      </c>
      <c r="F39" s="24"/>
      <c r="G39" s="24"/>
      <c r="H39" s="23"/>
      <c r="I39" s="82"/>
      <c r="K39" s="246">
        <f t="shared" si="0"/>
        <v>125</v>
      </c>
      <c r="L39" s="250">
        <f t="shared" si="1"/>
        <v>0</v>
      </c>
      <c r="M39" s="251">
        <f t="shared" si="2"/>
        <v>0</v>
      </c>
      <c r="N39" s="251">
        <f t="shared" si="3"/>
        <v>0</v>
      </c>
      <c r="O39" s="251">
        <f t="shared" si="4"/>
        <v>0</v>
      </c>
      <c r="P39" s="251">
        <f t="shared" si="5"/>
        <v>0</v>
      </c>
    </row>
    <row r="40" spans="1:16" x14ac:dyDescent="0.15">
      <c r="A40" s="141">
        <v>22</v>
      </c>
      <c r="B40" s="135" t="s">
        <v>186</v>
      </c>
      <c r="C40" s="27" t="s">
        <v>57</v>
      </c>
      <c r="D40" s="27" t="s">
        <v>58</v>
      </c>
      <c r="E40" s="27" t="s">
        <v>24</v>
      </c>
      <c r="F40" s="24"/>
      <c r="G40" s="24"/>
      <c r="H40" s="23"/>
      <c r="I40" s="82"/>
      <c r="K40" s="246">
        <f t="shared" si="0"/>
        <v>125</v>
      </c>
      <c r="L40" s="250">
        <f t="shared" si="1"/>
        <v>0</v>
      </c>
      <c r="M40" s="251">
        <f t="shared" si="2"/>
        <v>0</v>
      </c>
      <c r="N40" s="251">
        <f t="shared" si="3"/>
        <v>0</v>
      </c>
      <c r="O40" s="251">
        <f t="shared" si="4"/>
        <v>0</v>
      </c>
      <c r="P40" s="251">
        <f t="shared" si="5"/>
        <v>0</v>
      </c>
    </row>
    <row r="41" spans="1:16" x14ac:dyDescent="0.15">
      <c r="A41" s="141">
        <v>23</v>
      </c>
      <c r="B41" s="135" t="s">
        <v>185</v>
      </c>
      <c r="C41" s="27" t="s">
        <v>59</v>
      </c>
      <c r="D41" s="27" t="s">
        <v>25</v>
      </c>
      <c r="E41" s="28" t="s">
        <v>27</v>
      </c>
      <c r="F41" s="24"/>
      <c r="G41" s="24"/>
      <c r="H41" s="23"/>
      <c r="I41" s="82"/>
      <c r="K41" s="246">
        <f t="shared" si="0"/>
        <v>125</v>
      </c>
      <c r="L41" s="250">
        <f t="shared" si="1"/>
        <v>0</v>
      </c>
      <c r="M41" s="251">
        <f t="shared" si="2"/>
        <v>0</v>
      </c>
      <c r="N41" s="251">
        <f t="shared" si="3"/>
        <v>0</v>
      </c>
      <c r="O41" s="251">
        <f t="shared" si="4"/>
        <v>0</v>
      </c>
      <c r="P41" s="251">
        <f t="shared" si="5"/>
        <v>0</v>
      </c>
    </row>
    <row r="42" spans="1:16" ht="12.75" customHeight="1" x14ac:dyDescent="0.15">
      <c r="A42" s="141">
        <v>24</v>
      </c>
      <c r="B42" s="135" t="s">
        <v>186</v>
      </c>
      <c r="C42" s="27" t="s">
        <v>59</v>
      </c>
      <c r="D42" s="27" t="s">
        <v>25</v>
      </c>
      <c r="E42" s="28" t="s">
        <v>27</v>
      </c>
      <c r="F42" s="24"/>
      <c r="G42" s="24"/>
      <c r="H42" s="23"/>
      <c r="I42" s="82"/>
      <c r="K42" s="246">
        <f t="shared" si="0"/>
        <v>125</v>
      </c>
      <c r="L42" s="250">
        <f t="shared" si="1"/>
        <v>0</v>
      </c>
      <c r="M42" s="251">
        <f t="shared" si="2"/>
        <v>0</v>
      </c>
      <c r="N42" s="251">
        <f t="shared" si="3"/>
        <v>0</v>
      </c>
      <c r="O42" s="251">
        <f t="shared" si="4"/>
        <v>0</v>
      </c>
      <c r="P42" s="251">
        <f t="shared" si="5"/>
        <v>0</v>
      </c>
    </row>
    <row r="43" spans="1:16" x14ac:dyDescent="0.15">
      <c r="A43" s="141">
        <v>25</v>
      </c>
      <c r="B43" s="135" t="s">
        <v>185</v>
      </c>
      <c r="C43" s="27" t="s">
        <v>81</v>
      </c>
      <c r="D43" s="27" t="s">
        <v>25</v>
      </c>
      <c r="E43" s="27" t="s">
        <v>28</v>
      </c>
      <c r="F43" s="24"/>
      <c r="G43" s="24"/>
      <c r="H43" s="23"/>
      <c r="I43" s="82"/>
      <c r="K43" s="246">
        <f t="shared" si="0"/>
        <v>125</v>
      </c>
      <c r="L43" s="250">
        <f t="shared" si="1"/>
        <v>0</v>
      </c>
      <c r="M43" s="251">
        <f t="shared" si="2"/>
        <v>0</v>
      </c>
      <c r="N43" s="251">
        <f t="shared" si="3"/>
        <v>0</v>
      </c>
      <c r="O43" s="251">
        <f t="shared" si="4"/>
        <v>0</v>
      </c>
      <c r="P43" s="251">
        <f t="shared" si="5"/>
        <v>0</v>
      </c>
    </row>
    <row r="44" spans="1:16" x14ac:dyDescent="0.15">
      <c r="A44" s="141">
        <v>26</v>
      </c>
      <c r="B44" s="135" t="s">
        <v>186</v>
      </c>
      <c r="C44" s="27" t="s">
        <v>81</v>
      </c>
      <c r="D44" s="27" t="s">
        <v>25</v>
      </c>
      <c r="E44" s="27" t="s">
        <v>28</v>
      </c>
      <c r="F44" s="24"/>
      <c r="G44" s="24"/>
      <c r="H44" s="23"/>
      <c r="I44" s="82"/>
      <c r="K44" s="246">
        <f t="shared" si="0"/>
        <v>125</v>
      </c>
      <c r="L44" s="250">
        <f t="shared" si="1"/>
        <v>0</v>
      </c>
      <c r="M44" s="251">
        <f t="shared" si="2"/>
        <v>0</v>
      </c>
      <c r="N44" s="251">
        <f t="shared" si="3"/>
        <v>0</v>
      </c>
      <c r="O44" s="251">
        <f t="shared" si="4"/>
        <v>0</v>
      </c>
      <c r="P44" s="251">
        <f t="shared" si="5"/>
        <v>0</v>
      </c>
    </row>
    <row r="45" spans="1:16" x14ac:dyDescent="0.15">
      <c r="A45" s="141">
        <v>27</v>
      </c>
      <c r="B45" s="135" t="s">
        <v>185</v>
      </c>
      <c r="C45" s="27" t="s">
        <v>82</v>
      </c>
      <c r="D45" s="27" t="s">
        <v>25</v>
      </c>
      <c r="E45" s="28" t="s">
        <v>26</v>
      </c>
      <c r="F45" s="24"/>
      <c r="G45" s="24"/>
      <c r="H45" s="23"/>
      <c r="I45" s="82"/>
      <c r="K45" s="246">
        <f t="shared" si="0"/>
        <v>125</v>
      </c>
      <c r="L45" s="250">
        <f t="shared" si="1"/>
        <v>0</v>
      </c>
      <c r="M45" s="251">
        <f t="shared" si="2"/>
        <v>0</v>
      </c>
      <c r="N45" s="251">
        <f t="shared" si="3"/>
        <v>0</v>
      </c>
      <c r="O45" s="251">
        <f t="shared" si="4"/>
        <v>0</v>
      </c>
      <c r="P45" s="251">
        <f t="shared" si="5"/>
        <v>0</v>
      </c>
    </row>
    <row r="46" spans="1:16" x14ac:dyDescent="0.15">
      <c r="A46" s="141">
        <v>28</v>
      </c>
      <c r="B46" s="135" t="s">
        <v>186</v>
      </c>
      <c r="C46" s="27" t="s">
        <v>82</v>
      </c>
      <c r="D46" s="27" t="s">
        <v>25</v>
      </c>
      <c r="E46" s="27" t="s">
        <v>26</v>
      </c>
      <c r="F46" s="24"/>
      <c r="G46" s="24"/>
      <c r="H46" s="23"/>
      <c r="I46" s="82"/>
      <c r="K46" s="246">
        <f t="shared" si="0"/>
        <v>125</v>
      </c>
      <c r="L46" s="250">
        <f t="shared" si="1"/>
        <v>0</v>
      </c>
      <c r="M46" s="251">
        <f t="shared" si="2"/>
        <v>0</v>
      </c>
      <c r="N46" s="251">
        <f t="shared" si="3"/>
        <v>0</v>
      </c>
      <c r="O46" s="251">
        <f t="shared" si="4"/>
        <v>0</v>
      </c>
      <c r="P46" s="251">
        <f t="shared" si="5"/>
        <v>0</v>
      </c>
    </row>
    <row r="47" spans="1:16" x14ac:dyDescent="0.15">
      <c r="A47" s="141">
        <v>29</v>
      </c>
      <c r="B47" s="135" t="s">
        <v>185</v>
      </c>
      <c r="C47" s="27" t="s">
        <v>57</v>
      </c>
      <c r="D47" s="27" t="s">
        <v>58</v>
      </c>
      <c r="E47" s="28" t="s">
        <v>27</v>
      </c>
      <c r="F47" s="24"/>
      <c r="G47" s="24"/>
      <c r="H47" s="23"/>
      <c r="I47" s="82"/>
      <c r="K47" s="246">
        <f t="shared" si="0"/>
        <v>125</v>
      </c>
      <c r="L47" s="250">
        <f t="shared" si="1"/>
        <v>0</v>
      </c>
      <c r="M47" s="251">
        <f t="shared" si="2"/>
        <v>0</v>
      </c>
      <c r="N47" s="251">
        <f t="shared" si="3"/>
        <v>0</v>
      </c>
      <c r="O47" s="251">
        <f t="shared" si="4"/>
        <v>0</v>
      </c>
      <c r="P47" s="251">
        <f t="shared" si="5"/>
        <v>0</v>
      </c>
    </row>
    <row r="48" spans="1:16" x14ac:dyDescent="0.15">
      <c r="A48" s="141">
        <v>30</v>
      </c>
      <c r="B48" s="135" t="s">
        <v>186</v>
      </c>
      <c r="C48" s="27" t="s">
        <v>57</v>
      </c>
      <c r="D48" s="27" t="s">
        <v>58</v>
      </c>
      <c r="E48" s="28" t="s">
        <v>27</v>
      </c>
      <c r="F48" s="24"/>
      <c r="G48" s="24"/>
      <c r="H48" s="23"/>
      <c r="I48" s="82"/>
      <c r="K48" s="246">
        <f t="shared" si="0"/>
        <v>125</v>
      </c>
      <c r="L48" s="250">
        <f t="shared" si="1"/>
        <v>0</v>
      </c>
      <c r="M48" s="251">
        <f t="shared" si="2"/>
        <v>0</v>
      </c>
      <c r="N48" s="251">
        <f t="shared" si="3"/>
        <v>0</v>
      </c>
      <c r="O48" s="251">
        <f t="shared" si="4"/>
        <v>0</v>
      </c>
      <c r="P48" s="251">
        <f t="shared" si="5"/>
        <v>0</v>
      </c>
    </row>
    <row r="49" spans="1:16" x14ac:dyDescent="0.15">
      <c r="A49" s="141">
        <v>31</v>
      </c>
      <c r="B49" s="135" t="s">
        <v>185</v>
      </c>
      <c r="C49" s="27" t="s">
        <v>59</v>
      </c>
      <c r="D49" s="27" t="s">
        <v>25</v>
      </c>
      <c r="E49" s="27" t="s">
        <v>28</v>
      </c>
      <c r="F49" s="24"/>
      <c r="G49" s="24"/>
      <c r="H49" s="23"/>
      <c r="I49" s="82"/>
      <c r="K49" s="246">
        <f t="shared" si="0"/>
        <v>125</v>
      </c>
      <c r="L49" s="250">
        <f t="shared" si="1"/>
        <v>0</v>
      </c>
      <c r="M49" s="251">
        <f t="shared" si="2"/>
        <v>0</v>
      </c>
      <c r="N49" s="251">
        <f t="shared" si="3"/>
        <v>0</v>
      </c>
      <c r="O49" s="251">
        <f t="shared" si="4"/>
        <v>0</v>
      </c>
      <c r="P49" s="251">
        <f t="shared" si="5"/>
        <v>0</v>
      </c>
    </row>
    <row r="50" spans="1:16" x14ac:dyDescent="0.15">
      <c r="A50" s="141">
        <v>32</v>
      </c>
      <c r="B50" s="135" t="s">
        <v>186</v>
      </c>
      <c r="C50" s="27" t="s">
        <v>59</v>
      </c>
      <c r="D50" s="27" t="s">
        <v>25</v>
      </c>
      <c r="E50" s="27" t="s">
        <v>28</v>
      </c>
      <c r="F50" s="24"/>
      <c r="G50" s="24"/>
      <c r="H50" s="23"/>
      <c r="I50" s="82"/>
      <c r="K50" s="246">
        <f t="shared" si="0"/>
        <v>125</v>
      </c>
      <c r="L50" s="250">
        <f t="shared" si="1"/>
        <v>0</v>
      </c>
      <c r="M50" s="251">
        <f t="shared" si="2"/>
        <v>0</v>
      </c>
      <c r="N50" s="251">
        <f t="shared" si="3"/>
        <v>0</v>
      </c>
      <c r="O50" s="251">
        <f t="shared" si="4"/>
        <v>0</v>
      </c>
      <c r="P50" s="251">
        <f t="shared" si="5"/>
        <v>0</v>
      </c>
    </row>
    <row r="51" spans="1:16" x14ac:dyDescent="0.15">
      <c r="A51" s="141">
        <v>33</v>
      </c>
      <c r="B51" s="135" t="s">
        <v>185</v>
      </c>
      <c r="C51" s="27" t="s">
        <v>81</v>
      </c>
      <c r="D51" s="27" t="s">
        <v>25</v>
      </c>
      <c r="E51" s="28" t="s">
        <v>26</v>
      </c>
      <c r="F51" s="24"/>
      <c r="G51" s="24"/>
      <c r="H51" s="23"/>
      <c r="I51" s="82"/>
      <c r="K51" s="246">
        <f t="shared" si="0"/>
        <v>125</v>
      </c>
      <c r="L51" s="250">
        <f t="shared" si="1"/>
        <v>0</v>
      </c>
      <c r="M51" s="251">
        <f t="shared" si="2"/>
        <v>0</v>
      </c>
      <c r="N51" s="251">
        <f t="shared" si="3"/>
        <v>0</v>
      </c>
      <c r="O51" s="251">
        <f t="shared" si="4"/>
        <v>0</v>
      </c>
      <c r="P51" s="251">
        <f t="shared" si="5"/>
        <v>0</v>
      </c>
    </row>
    <row r="52" spans="1:16" x14ac:dyDescent="0.15">
      <c r="A52" s="141">
        <v>34</v>
      </c>
      <c r="B52" s="135" t="s">
        <v>186</v>
      </c>
      <c r="C52" s="27" t="s">
        <v>81</v>
      </c>
      <c r="D52" s="27" t="s">
        <v>83</v>
      </c>
      <c r="E52" s="28" t="s">
        <v>26</v>
      </c>
      <c r="F52" s="24"/>
      <c r="G52" s="24"/>
      <c r="H52" s="23"/>
      <c r="I52" s="82"/>
      <c r="K52" s="246">
        <f t="shared" si="0"/>
        <v>125</v>
      </c>
      <c r="L52" s="250">
        <f t="shared" si="1"/>
        <v>0</v>
      </c>
      <c r="M52" s="251">
        <f t="shared" si="2"/>
        <v>0</v>
      </c>
      <c r="N52" s="251">
        <f t="shared" si="3"/>
        <v>0</v>
      </c>
      <c r="O52" s="251">
        <f t="shared" si="4"/>
        <v>0</v>
      </c>
      <c r="P52" s="251">
        <f t="shared" si="5"/>
        <v>0</v>
      </c>
    </row>
    <row r="53" spans="1:16" x14ac:dyDescent="0.15">
      <c r="A53" s="141">
        <v>35</v>
      </c>
      <c r="B53" s="135" t="s">
        <v>185</v>
      </c>
      <c r="C53" s="27" t="s">
        <v>82</v>
      </c>
      <c r="D53" s="27" t="s">
        <v>25</v>
      </c>
      <c r="E53" s="27" t="s">
        <v>24</v>
      </c>
      <c r="F53" s="24"/>
      <c r="G53" s="24"/>
      <c r="H53" s="23"/>
      <c r="I53" s="82"/>
      <c r="K53" s="246">
        <f t="shared" si="0"/>
        <v>125</v>
      </c>
      <c r="L53" s="250">
        <f t="shared" si="1"/>
        <v>0</v>
      </c>
      <c r="M53" s="251">
        <f t="shared" si="2"/>
        <v>0</v>
      </c>
      <c r="N53" s="251">
        <f t="shared" si="3"/>
        <v>0</v>
      </c>
      <c r="O53" s="251">
        <f t="shared" si="4"/>
        <v>0</v>
      </c>
      <c r="P53" s="251">
        <f t="shared" si="5"/>
        <v>0</v>
      </c>
    </row>
    <row r="54" spans="1:16" x14ac:dyDescent="0.15">
      <c r="A54" s="141">
        <v>36</v>
      </c>
      <c r="B54" s="135" t="s">
        <v>186</v>
      </c>
      <c r="C54" s="27" t="s">
        <v>82</v>
      </c>
      <c r="D54" s="27" t="s">
        <v>25</v>
      </c>
      <c r="E54" s="27" t="s">
        <v>24</v>
      </c>
      <c r="F54" s="24"/>
      <c r="G54" s="24"/>
      <c r="H54" s="23"/>
      <c r="I54" s="82"/>
      <c r="K54" s="246">
        <f t="shared" si="0"/>
        <v>125</v>
      </c>
      <c r="L54" s="250">
        <f t="shared" si="1"/>
        <v>0</v>
      </c>
      <c r="M54" s="251">
        <f t="shared" si="2"/>
        <v>0</v>
      </c>
      <c r="N54" s="251">
        <f>COUNTIF($I$25:$I$26,$I54)+COUNTIF($I$33:$I$34,$I54)+COUNTIF($I$41:$I$42,$I54)+COUNTIF($I$49:$I$50,$I54)</f>
        <v>0</v>
      </c>
      <c r="O54" s="251">
        <f>COUNTIF($I$27:$I$28,$I54)+COUNTIF($I$35:$I$36,$I54)+COUNTIF($I$43:$I$44,$I54)+COUNTIF($I$51:$I$52,$I54)</f>
        <v>0</v>
      </c>
      <c r="P54" s="251">
        <f t="shared" si="5"/>
        <v>0</v>
      </c>
    </row>
    <row r="55" spans="1:16" x14ac:dyDescent="0.15">
      <c r="A55" s="139">
        <v>37</v>
      </c>
      <c r="B55" s="131" t="s">
        <v>63</v>
      </c>
      <c r="C55" s="131" t="s">
        <v>57</v>
      </c>
      <c r="D55" s="131" t="s">
        <v>56</v>
      </c>
      <c r="E55" s="132" t="s">
        <v>30</v>
      </c>
      <c r="F55" s="183" t="s">
        <v>67</v>
      </c>
      <c r="G55" s="184"/>
      <c r="H55" s="184"/>
      <c r="I55" s="185"/>
      <c r="K55" s="246"/>
      <c r="L55" s="243"/>
      <c r="M55" s="244"/>
      <c r="N55" s="244"/>
      <c r="O55" s="244"/>
      <c r="P55" s="245"/>
    </row>
    <row r="56" spans="1:16" x14ac:dyDescent="0.15">
      <c r="A56" s="140"/>
      <c r="B56" s="133"/>
      <c r="C56" s="133"/>
      <c r="D56" s="133"/>
      <c r="E56" s="134" t="s">
        <v>68</v>
      </c>
      <c r="F56" s="24"/>
      <c r="G56" s="24"/>
      <c r="H56" s="23"/>
      <c r="I56" s="82"/>
      <c r="K56" s="246">
        <f t="shared" si="0"/>
        <v>125</v>
      </c>
      <c r="L56" s="247"/>
      <c r="M56" s="248"/>
      <c r="N56" s="248"/>
      <c r="O56" s="248"/>
      <c r="P56" s="249"/>
    </row>
    <row r="57" spans="1:16" ht="12.75" customHeight="1" x14ac:dyDescent="0.15">
      <c r="A57" s="140"/>
      <c r="B57" s="186" t="s">
        <v>187</v>
      </c>
      <c r="C57" s="186"/>
      <c r="D57" s="186"/>
      <c r="E57" s="134" t="s">
        <v>69</v>
      </c>
      <c r="F57" s="24"/>
      <c r="G57" s="24"/>
      <c r="H57" s="23"/>
      <c r="I57" s="82"/>
      <c r="K57" s="246">
        <f t="shared" si="0"/>
        <v>125</v>
      </c>
      <c r="L57" s="247"/>
      <c r="M57" s="248"/>
      <c r="N57" s="248"/>
      <c r="O57" s="248"/>
      <c r="P57" s="249"/>
    </row>
    <row r="58" spans="1:16" x14ac:dyDescent="0.15">
      <c r="A58" s="140"/>
      <c r="B58" s="186"/>
      <c r="C58" s="186"/>
      <c r="D58" s="186"/>
      <c r="E58" s="134" t="s">
        <v>70</v>
      </c>
      <c r="F58" s="24"/>
      <c r="G58" s="24"/>
      <c r="H58" s="23"/>
      <c r="I58" s="82"/>
      <c r="K58" s="246">
        <f>DATEDIF(H58,$K$1,"Y")</f>
        <v>125</v>
      </c>
      <c r="L58" s="247"/>
      <c r="M58" s="248"/>
      <c r="N58" s="248"/>
      <c r="O58" s="248"/>
      <c r="P58" s="249"/>
    </row>
    <row r="59" spans="1:16" x14ac:dyDescent="0.15">
      <c r="A59" s="140"/>
      <c r="B59" s="133"/>
      <c r="C59" s="133"/>
      <c r="D59" s="133"/>
      <c r="E59" s="134" t="s">
        <v>71</v>
      </c>
      <c r="F59" s="24"/>
      <c r="G59" s="24"/>
      <c r="H59" s="23"/>
      <c r="I59" s="82"/>
      <c r="K59" s="246">
        <f>DATEDIF(H59,$K$1,"Y")</f>
        <v>125</v>
      </c>
      <c r="L59" s="247"/>
      <c r="M59" s="248"/>
      <c r="N59" s="248"/>
      <c r="O59" s="248"/>
      <c r="P59" s="249"/>
    </row>
    <row r="60" spans="1:16" x14ac:dyDescent="0.15">
      <c r="A60" s="139">
        <v>38</v>
      </c>
      <c r="B60" s="131" t="s">
        <v>63</v>
      </c>
      <c r="C60" s="131" t="s">
        <v>59</v>
      </c>
      <c r="D60" s="131" t="s">
        <v>56</v>
      </c>
      <c r="E60" s="132" t="s">
        <v>29</v>
      </c>
      <c r="F60" s="183" t="s">
        <v>67</v>
      </c>
      <c r="G60" s="184"/>
      <c r="H60" s="184"/>
      <c r="I60" s="185"/>
      <c r="K60" s="246"/>
      <c r="L60" s="247"/>
      <c r="M60" s="248"/>
      <c r="N60" s="248"/>
      <c r="O60" s="248"/>
      <c r="P60" s="249"/>
    </row>
    <row r="61" spans="1:16" x14ac:dyDescent="0.15">
      <c r="A61" s="140"/>
      <c r="B61" s="133"/>
      <c r="C61" s="133"/>
      <c r="D61" s="133"/>
      <c r="E61" s="134" t="s">
        <v>68</v>
      </c>
      <c r="F61" s="24"/>
      <c r="G61" s="24"/>
      <c r="H61" s="23"/>
      <c r="I61" s="82"/>
      <c r="K61" s="246">
        <f t="shared" ref="K61:K83" si="6">DATEDIF(H61,$K$1,"Y")</f>
        <v>125</v>
      </c>
      <c r="L61" s="247"/>
      <c r="M61" s="248"/>
      <c r="N61" s="248"/>
      <c r="O61" s="248"/>
      <c r="P61" s="249"/>
    </row>
    <row r="62" spans="1:16" ht="12.75" customHeight="1" x14ac:dyDescent="0.15">
      <c r="A62" s="140"/>
      <c r="B62" s="186" t="s">
        <v>187</v>
      </c>
      <c r="C62" s="186"/>
      <c r="D62" s="186"/>
      <c r="E62" s="134" t="s">
        <v>69</v>
      </c>
      <c r="F62" s="24"/>
      <c r="G62" s="24"/>
      <c r="H62" s="23"/>
      <c r="I62" s="82"/>
      <c r="K62" s="246">
        <f t="shared" si="6"/>
        <v>125</v>
      </c>
      <c r="L62" s="247"/>
      <c r="M62" s="248"/>
      <c r="N62" s="248"/>
      <c r="O62" s="248"/>
      <c r="P62" s="249"/>
    </row>
    <row r="63" spans="1:16" x14ac:dyDescent="0.15">
      <c r="A63" s="140"/>
      <c r="B63" s="186"/>
      <c r="C63" s="186"/>
      <c r="D63" s="186"/>
      <c r="E63" s="134" t="s">
        <v>70</v>
      </c>
      <c r="F63" s="24"/>
      <c r="G63" s="24"/>
      <c r="H63" s="23"/>
      <c r="I63" s="82"/>
      <c r="K63" s="246">
        <f t="shared" si="6"/>
        <v>125</v>
      </c>
      <c r="L63" s="247"/>
      <c r="M63" s="248"/>
      <c r="N63" s="248"/>
      <c r="O63" s="248"/>
      <c r="P63" s="249"/>
    </row>
    <row r="64" spans="1:16" x14ac:dyDescent="0.15">
      <c r="A64" s="140"/>
      <c r="B64" s="133"/>
      <c r="C64" s="133"/>
      <c r="D64" s="133"/>
      <c r="E64" s="134" t="s">
        <v>71</v>
      </c>
      <c r="F64" s="24"/>
      <c r="G64" s="24"/>
      <c r="H64" s="23"/>
      <c r="I64" s="82"/>
      <c r="K64" s="246">
        <f t="shared" si="6"/>
        <v>125</v>
      </c>
      <c r="L64" s="247"/>
      <c r="M64" s="248"/>
      <c r="N64" s="248"/>
      <c r="O64" s="248"/>
      <c r="P64" s="249"/>
    </row>
    <row r="65" spans="1:16" x14ac:dyDescent="0.15">
      <c r="A65" s="139">
        <v>39</v>
      </c>
      <c r="B65" s="136" t="s">
        <v>63</v>
      </c>
      <c r="C65" s="131" t="s">
        <v>31</v>
      </c>
      <c r="D65" s="131" t="s">
        <v>56</v>
      </c>
      <c r="E65" s="132" t="s">
        <v>30</v>
      </c>
      <c r="F65" s="183" t="s">
        <v>67</v>
      </c>
      <c r="G65" s="184"/>
      <c r="H65" s="184"/>
      <c r="I65" s="185"/>
      <c r="K65" s="246"/>
      <c r="L65" s="247"/>
      <c r="M65" s="248"/>
      <c r="N65" s="248"/>
      <c r="O65" s="248"/>
      <c r="P65" s="249"/>
    </row>
    <row r="66" spans="1:16" x14ac:dyDescent="0.15">
      <c r="A66" s="140"/>
      <c r="B66" s="133"/>
      <c r="C66" s="133"/>
      <c r="D66" s="133"/>
      <c r="E66" s="134" t="s">
        <v>68</v>
      </c>
      <c r="F66" s="24"/>
      <c r="G66" s="24"/>
      <c r="H66" s="23"/>
      <c r="I66" s="82"/>
      <c r="K66" s="246">
        <f t="shared" si="6"/>
        <v>125</v>
      </c>
      <c r="L66" s="247"/>
      <c r="M66" s="248"/>
      <c r="N66" s="248"/>
      <c r="O66" s="248"/>
      <c r="P66" s="249"/>
    </row>
    <row r="67" spans="1:16" x14ac:dyDescent="0.15">
      <c r="A67" s="140"/>
      <c r="B67" s="186" t="s">
        <v>187</v>
      </c>
      <c r="C67" s="186"/>
      <c r="D67" s="186"/>
      <c r="E67" s="134" t="s">
        <v>69</v>
      </c>
      <c r="F67" s="24"/>
      <c r="G67" s="24"/>
      <c r="H67" s="23"/>
      <c r="I67" s="82"/>
      <c r="K67" s="246">
        <f t="shared" si="6"/>
        <v>125</v>
      </c>
      <c r="L67" s="247"/>
      <c r="M67" s="248"/>
      <c r="N67" s="248"/>
      <c r="O67" s="248"/>
      <c r="P67" s="249"/>
    </row>
    <row r="68" spans="1:16" x14ac:dyDescent="0.15">
      <c r="A68" s="140"/>
      <c r="B68" s="186"/>
      <c r="C68" s="186"/>
      <c r="D68" s="186"/>
      <c r="E68" s="134" t="s">
        <v>70</v>
      </c>
      <c r="F68" s="24"/>
      <c r="G68" s="24"/>
      <c r="H68" s="23"/>
      <c r="I68" s="82"/>
      <c r="K68" s="246">
        <f t="shared" si="6"/>
        <v>125</v>
      </c>
      <c r="L68" s="247"/>
      <c r="M68" s="248"/>
      <c r="N68" s="248"/>
      <c r="O68" s="248"/>
      <c r="P68" s="249"/>
    </row>
    <row r="69" spans="1:16" x14ac:dyDescent="0.15">
      <c r="A69" s="140"/>
      <c r="B69" s="133"/>
      <c r="C69" s="133"/>
      <c r="D69" s="133"/>
      <c r="E69" s="134" t="s">
        <v>71</v>
      </c>
      <c r="F69" s="24"/>
      <c r="G69" s="24"/>
      <c r="H69" s="23"/>
      <c r="I69" s="82"/>
      <c r="K69" s="246">
        <f t="shared" si="6"/>
        <v>125</v>
      </c>
      <c r="L69" s="247"/>
      <c r="M69" s="248"/>
      <c r="N69" s="248"/>
      <c r="O69" s="248"/>
      <c r="P69" s="249"/>
    </row>
    <row r="70" spans="1:16" x14ac:dyDescent="0.15">
      <c r="A70" s="139">
        <v>40</v>
      </c>
      <c r="B70" s="136" t="s">
        <v>63</v>
      </c>
      <c r="C70" s="131" t="s">
        <v>55</v>
      </c>
      <c r="D70" s="131" t="s">
        <v>56</v>
      </c>
      <c r="E70" s="132" t="s">
        <v>29</v>
      </c>
      <c r="F70" s="183" t="s">
        <v>67</v>
      </c>
      <c r="G70" s="184"/>
      <c r="H70" s="184"/>
      <c r="I70" s="185"/>
      <c r="K70" s="246"/>
      <c r="L70" s="247"/>
      <c r="M70" s="248"/>
      <c r="N70" s="248"/>
      <c r="O70" s="248"/>
      <c r="P70" s="249"/>
    </row>
    <row r="71" spans="1:16" x14ac:dyDescent="0.15">
      <c r="A71" s="140"/>
      <c r="B71" s="133"/>
      <c r="C71" s="133"/>
      <c r="D71" s="133"/>
      <c r="E71" s="134" t="s">
        <v>68</v>
      </c>
      <c r="F71" s="24"/>
      <c r="G71" s="24"/>
      <c r="H71" s="23"/>
      <c r="I71" s="82"/>
      <c r="K71" s="246">
        <f t="shared" si="6"/>
        <v>125</v>
      </c>
      <c r="L71" s="247"/>
      <c r="M71" s="248"/>
      <c r="N71" s="248"/>
      <c r="O71" s="248"/>
      <c r="P71" s="249"/>
    </row>
    <row r="72" spans="1:16" x14ac:dyDescent="0.15">
      <c r="A72" s="140"/>
      <c r="B72" s="186" t="s">
        <v>187</v>
      </c>
      <c r="C72" s="186"/>
      <c r="D72" s="186"/>
      <c r="E72" s="134" t="s">
        <v>69</v>
      </c>
      <c r="F72" s="83"/>
      <c r="G72" s="83"/>
      <c r="H72" s="23"/>
      <c r="I72" s="82"/>
      <c r="K72" s="246">
        <f t="shared" si="6"/>
        <v>125</v>
      </c>
      <c r="L72" s="247"/>
      <c r="M72" s="248"/>
      <c r="N72" s="248"/>
      <c r="O72" s="248"/>
      <c r="P72" s="249"/>
    </row>
    <row r="73" spans="1:16" x14ac:dyDescent="0.15">
      <c r="A73" s="140"/>
      <c r="B73" s="186"/>
      <c r="C73" s="186"/>
      <c r="D73" s="186"/>
      <c r="E73" s="134" t="s">
        <v>70</v>
      </c>
      <c r="F73" s="24"/>
      <c r="G73" s="24"/>
      <c r="H73" s="23"/>
      <c r="I73" s="82"/>
      <c r="K73" s="246">
        <f t="shared" si="6"/>
        <v>125</v>
      </c>
      <c r="L73" s="247"/>
      <c r="M73" s="248"/>
      <c r="N73" s="248"/>
      <c r="O73" s="248"/>
      <c r="P73" s="249"/>
    </row>
    <row r="74" spans="1:16" x14ac:dyDescent="0.15">
      <c r="A74" s="140"/>
      <c r="B74" s="133"/>
      <c r="C74" s="133"/>
      <c r="D74" s="133"/>
      <c r="E74" s="134" t="s">
        <v>71</v>
      </c>
      <c r="F74" s="24"/>
      <c r="G74" s="24"/>
      <c r="H74" s="23"/>
      <c r="I74" s="82"/>
      <c r="K74" s="246">
        <f t="shared" si="6"/>
        <v>125</v>
      </c>
      <c r="L74" s="247"/>
      <c r="M74" s="248"/>
      <c r="N74" s="248"/>
      <c r="O74" s="248"/>
      <c r="P74" s="249"/>
    </row>
    <row r="75" spans="1:16" x14ac:dyDescent="0.15">
      <c r="A75" s="139">
        <v>41</v>
      </c>
      <c r="B75" s="131" t="s">
        <v>63</v>
      </c>
      <c r="C75" s="131"/>
      <c r="D75" s="131" t="s">
        <v>61</v>
      </c>
      <c r="E75" s="132" t="s">
        <v>62</v>
      </c>
      <c r="F75" s="183" t="s">
        <v>67</v>
      </c>
      <c r="G75" s="184"/>
      <c r="H75" s="184"/>
      <c r="I75" s="185"/>
      <c r="K75" s="246"/>
      <c r="L75" s="247"/>
      <c r="M75" s="248"/>
      <c r="N75" s="248"/>
      <c r="O75" s="248"/>
      <c r="P75" s="249"/>
    </row>
    <row r="76" spans="1:16" x14ac:dyDescent="0.15">
      <c r="A76" s="140"/>
      <c r="B76" s="133"/>
      <c r="C76" s="133"/>
      <c r="D76" s="133"/>
      <c r="E76" s="134" t="s">
        <v>68</v>
      </c>
      <c r="F76" s="24"/>
      <c r="G76" s="24"/>
      <c r="H76" s="23"/>
      <c r="I76" s="82"/>
      <c r="K76" s="246">
        <f t="shared" si="6"/>
        <v>125</v>
      </c>
      <c r="L76" s="247"/>
      <c r="M76" s="248"/>
      <c r="N76" s="248"/>
      <c r="O76" s="248"/>
      <c r="P76" s="249"/>
    </row>
    <row r="77" spans="1:16" ht="12.75" customHeight="1" x14ac:dyDescent="0.15">
      <c r="A77" s="140"/>
      <c r="B77" s="187" t="s">
        <v>188</v>
      </c>
      <c r="C77" s="187"/>
      <c r="D77" s="187"/>
      <c r="E77" s="134" t="s">
        <v>69</v>
      </c>
      <c r="F77" s="24"/>
      <c r="G77" s="24"/>
      <c r="H77" s="23"/>
      <c r="I77" s="82"/>
      <c r="K77" s="246">
        <f t="shared" si="6"/>
        <v>125</v>
      </c>
      <c r="L77" s="247"/>
      <c r="M77" s="248"/>
      <c r="N77" s="248"/>
      <c r="O77" s="248"/>
      <c r="P77" s="249"/>
    </row>
    <row r="78" spans="1:16" x14ac:dyDescent="0.15">
      <c r="A78" s="142"/>
      <c r="B78" s="187"/>
      <c r="C78" s="187"/>
      <c r="D78" s="187"/>
      <c r="E78" s="134" t="s">
        <v>70</v>
      </c>
      <c r="F78" s="24"/>
      <c r="G78" s="24"/>
      <c r="H78" s="23"/>
      <c r="I78" s="82"/>
      <c r="K78" s="246">
        <f t="shared" si="6"/>
        <v>125</v>
      </c>
      <c r="L78" s="247"/>
      <c r="M78" s="248"/>
      <c r="N78" s="248"/>
      <c r="O78" s="248"/>
      <c r="P78" s="249"/>
    </row>
    <row r="79" spans="1:16" x14ac:dyDescent="0.15">
      <c r="A79" s="142"/>
      <c r="B79" s="187"/>
      <c r="C79" s="187"/>
      <c r="D79" s="187"/>
      <c r="E79" s="134" t="s">
        <v>71</v>
      </c>
      <c r="F79" s="24"/>
      <c r="G79" s="24"/>
      <c r="H79" s="23"/>
      <c r="I79" s="82"/>
      <c r="K79" s="246">
        <f t="shared" si="6"/>
        <v>125</v>
      </c>
      <c r="L79" s="247"/>
      <c r="M79" s="248"/>
      <c r="N79" s="248"/>
      <c r="O79" s="248"/>
      <c r="P79" s="249"/>
    </row>
    <row r="80" spans="1:16" x14ac:dyDescent="0.15">
      <c r="A80" s="142"/>
      <c r="B80" s="187"/>
      <c r="C80" s="187"/>
      <c r="D80" s="187"/>
      <c r="E80" s="134" t="s">
        <v>72</v>
      </c>
      <c r="F80" s="24"/>
      <c r="G80" s="24"/>
      <c r="H80" s="23"/>
      <c r="I80" s="82"/>
      <c r="K80" s="246">
        <f t="shared" si="6"/>
        <v>125</v>
      </c>
      <c r="L80" s="247"/>
      <c r="M80" s="248"/>
      <c r="N80" s="248"/>
      <c r="O80" s="248"/>
      <c r="P80" s="249"/>
    </row>
    <row r="81" spans="1:16" x14ac:dyDescent="0.15">
      <c r="A81" s="142"/>
      <c r="B81" s="187"/>
      <c r="C81" s="187"/>
      <c r="D81" s="187"/>
      <c r="E81" s="134" t="s">
        <v>73</v>
      </c>
      <c r="F81" s="24"/>
      <c r="G81" s="24"/>
      <c r="H81" s="23"/>
      <c r="I81" s="82"/>
      <c r="K81" s="246">
        <f t="shared" si="6"/>
        <v>125</v>
      </c>
      <c r="L81" s="247"/>
      <c r="M81" s="248"/>
      <c r="N81" s="248"/>
      <c r="O81" s="248"/>
      <c r="P81" s="249"/>
    </row>
    <row r="82" spans="1:16" x14ac:dyDescent="0.15">
      <c r="A82" s="142"/>
      <c r="B82" s="187"/>
      <c r="C82" s="187"/>
      <c r="D82" s="187"/>
      <c r="E82" s="134" t="s">
        <v>74</v>
      </c>
      <c r="F82" s="24"/>
      <c r="G82" s="24"/>
      <c r="H82" s="23"/>
      <c r="I82" s="82"/>
      <c r="K82" s="246">
        <f t="shared" si="6"/>
        <v>125</v>
      </c>
      <c r="L82" s="247"/>
      <c r="M82" s="248"/>
      <c r="N82" s="248"/>
      <c r="O82" s="248"/>
      <c r="P82" s="249"/>
    </row>
    <row r="83" spans="1:16" x14ac:dyDescent="0.15">
      <c r="A83" s="143"/>
      <c r="B83" s="137"/>
      <c r="C83" s="137"/>
      <c r="D83" s="137"/>
      <c r="E83" s="138" t="s">
        <v>75</v>
      </c>
      <c r="F83" s="24"/>
      <c r="G83" s="24"/>
      <c r="H83" s="23"/>
      <c r="I83" s="82"/>
      <c r="K83" s="246">
        <f t="shared" si="6"/>
        <v>125</v>
      </c>
      <c r="L83" s="252"/>
      <c r="M83" s="253"/>
      <c r="N83" s="253"/>
      <c r="O83" s="253"/>
      <c r="P83" s="254"/>
    </row>
  </sheetData>
  <sheetProtection algorithmName="SHA-512" hashValue="fJwX+s7HkFnkZWepbgdTZBD7xujCNEW1VTQNrR+1+7uFPlliJ1Ckhg7MsRPEbCkMoZRWKZYhDB5IL8aiwTmKmg==" saltValue="i89c947f9FGCFMnZa3dCmA==" spinCount="100000" sheet="1" selectLockedCells="1"/>
  <mergeCells count="23">
    <mergeCell ref="L1:L2"/>
    <mergeCell ref="M1:P1"/>
    <mergeCell ref="B62:D63"/>
    <mergeCell ref="B67:D68"/>
    <mergeCell ref="B72:D73"/>
    <mergeCell ref="F60:I60"/>
    <mergeCell ref="B77:D82"/>
    <mergeCell ref="A1:E1"/>
    <mergeCell ref="A2:E2"/>
    <mergeCell ref="F65:I65"/>
    <mergeCell ref="F70:I70"/>
    <mergeCell ref="F75:I75"/>
    <mergeCell ref="B5:D6"/>
    <mergeCell ref="B15:D16"/>
    <mergeCell ref="B20:D21"/>
    <mergeCell ref="B10:D11"/>
    <mergeCell ref="B57:D58"/>
    <mergeCell ref="F1:I1"/>
    <mergeCell ref="F3:I3"/>
    <mergeCell ref="F8:I8"/>
    <mergeCell ref="F13:I13"/>
    <mergeCell ref="F18:I18"/>
    <mergeCell ref="F55:I55"/>
  </mergeCells>
  <conditionalFormatting sqref="M3:P55">
    <cfRule type="cellIs" dxfId="7" priority="4" operator="equal">
      <formula>0</formula>
    </cfRule>
  </conditionalFormatting>
  <conditionalFormatting sqref="M23:P54 M3:O22 M55:O55">
    <cfRule type="cellIs" dxfId="6" priority="3" operator="greaterThan">
      <formula>2</formula>
    </cfRule>
  </conditionalFormatting>
  <conditionalFormatting sqref="P3:P55 L3:L55">
    <cfRule type="cellIs" dxfId="5" priority="2" operator="greaterThan">
      <formula>3</formula>
    </cfRule>
  </conditionalFormatting>
  <conditionalFormatting sqref="P23:P54">
    <cfRule type="expression" dxfId="4" priority="1">
      <formula>AND(#REF!&gt;#REF!,P23&gt;1)</formula>
    </cfRule>
  </conditionalFormatting>
  <pageMargins left="0.7" right="0.7" top="0.75" bottom="0.75" header="0.3" footer="0.3"/>
  <pageSetup paperSize="9"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B0F0"/>
  </sheetPr>
  <dimension ref="A1:P83"/>
  <sheetViews>
    <sheetView workbookViewId="0">
      <selection activeCell="F39" sqref="F39:I39"/>
    </sheetView>
  </sheetViews>
  <sheetFormatPr baseColWidth="10" defaultColWidth="8.83203125" defaultRowHeight="13" x14ac:dyDescent="0.15"/>
  <cols>
    <col min="1" max="1" width="3" bestFit="1" customWidth="1"/>
    <col min="2" max="2" width="10" bestFit="1" customWidth="1"/>
    <col min="3" max="3" width="6.1640625" bestFit="1" customWidth="1"/>
    <col min="4" max="4" width="7.6640625" bestFit="1" customWidth="1"/>
    <col min="5" max="5" width="14.1640625" bestFit="1" customWidth="1"/>
    <col min="6" max="7" width="22.83203125" customWidth="1"/>
    <col min="8" max="9" width="14.33203125" customWidth="1"/>
    <col min="11" max="11" width="10.1640625" bestFit="1" customWidth="1"/>
    <col min="12" max="12" width="15.5" customWidth="1"/>
  </cols>
  <sheetData>
    <row r="1" spans="1:16" ht="19" thickBot="1" x14ac:dyDescent="0.25">
      <c r="A1" s="176" t="s">
        <v>77</v>
      </c>
      <c r="B1" s="176"/>
      <c r="C1" s="176"/>
      <c r="D1" s="176"/>
      <c r="E1" s="176"/>
      <c r="F1" s="180">
        <f>Instructions!I27</f>
        <v>0</v>
      </c>
      <c r="G1" s="181"/>
      <c r="H1" s="181"/>
      <c r="I1" s="182"/>
      <c r="K1" s="21">
        <f>Instructions!$I$10</f>
        <v>45815</v>
      </c>
      <c r="L1" s="239" t="s">
        <v>228</v>
      </c>
      <c r="M1" s="240" t="s">
        <v>229</v>
      </c>
      <c r="N1" s="240"/>
      <c r="O1" s="240"/>
      <c r="P1" s="240"/>
    </row>
    <row r="2" spans="1:16" x14ac:dyDescent="0.15">
      <c r="A2" s="177" t="s">
        <v>1</v>
      </c>
      <c r="B2" s="178"/>
      <c r="C2" s="178"/>
      <c r="D2" s="178"/>
      <c r="E2" s="179"/>
      <c r="F2" s="32" t="s">
        <v>171</v>
      </c>
      <c r="G2" s="32" t="s">
        <v>172</v>
      </c>
      <c r="H2" s="33" t="s">
        <v>78</v>
      </c>
      <c r="I2" s="33" t="s">
        <v>105</v>
      </c>
      <c r="K2" s="29" t="s">
        <v>84</v>
      </c>
      <c r="L2" s="241"/>
      <c r="M2" s="242">
        <v>9</v>
      </c>
      <c r="N2" s="242">
        <v>10</v>
      </c>
      <c r="O2" s="242">
        <v>11</v>
      </c>
      <c r="P2" s="242">
        <v>12</v>
      </c>
    </row>
    <row r="3" spans="1:16" x14ac:dyDescent="0.15">
      <c r="A3" s="139">
        <v>1</v>
      </c>
      <c r="B3" s="131" t="s">
        <v>63</v>
      </c>
      <c r="C3" s="131" t="s">
        <v>55</v>
      </c>
      <c r="D3" s="131" t="s">
        <v>56</v>
      </c>
      <c r="E3" s="132" t="s">
        <v>30</v>
      </c>
      <c r="F3" s="183" t="s">
        <v>67</v>
      </c>
      <c r="G3" s="184"/>
      <c r="H3" s="184"/>
      <c r="I3" s="185"/>
      <c r="K3" s="20"/>
      <c r="L3" s="243"/>
      <c r="M3" s="244"/>
      <c r="N3" s="244"/>
      <c r="O3" s="244"/>
      <c r="P3" s="245"/>
    </row>
    <row r="4" spans="1:16" x14ac:dyDescent="0.15">
      <c r="A4" s="140"/>
      <c r="B4" s="133"/>
      <c r="C4" s="133"/>
      <c r="D4" s="133"/>
      <c r="E4" s="134" t="s">
        <v>68</v>
      </c>
      <c r="F4" s="24"/>
      <c r="G4" s="24"/>
      <c r="H4" s="23"/>
      <c r="I4" s="82"/>
      <c r="K4" s="246">
        <f>DATEDIF(H4,$K$1,"Y")</f>
        <v>125</v>
      </c>
      <c r="L4" s="247"/>
      <c r="M4" s="248"/>
      <c r="N4" s="248"/>
      <c r="O4" s="248"/>
      <c r="P4" s="249"/>
    </row>
    <row r="5" spans="1:16" x14ac:dyDescent="0.15">
      <c r="A5" s="140"/>
      <c r="B5" s="186" t="s">
        <v>187</v>
      </c>
      <c r="C5" s="186"/>
      <c r="D5" s="186"/>
      <c r="E5" s="134" t="s">
        <v>69</v>
      </c>
      <c r="F5" s="24"/>
      <c r="G5" s="24"/>
      <c r="H5" s="23"/>
      <c r="I5" s="82"/>
      <c r="K5" s="246">
        <f>DATEDIF(H5,$K$1,"Y")</f>
        <v>125</v>
      </c>
      <c r="L5" s="247"/>
      <c r="M5" s="248"/>
      <c r="N5" s="248"/>
      <c r="O5" s="248"/>
      <c r="P5" s="249"/>
    </row>
    <row r="6" spans="1:16" x14ac:dyDescent="0.15">
      <c r="A6" s="140"/>
      <c r="B6" s="186"/>
      <c r="C6" s="186"/>
      <c r="D6" s="186"/>
      <c r="E6" s="134" t="s">
        <v>70</v>
      </c>
      <c r="F6" s="24"/>
      <c r="G6" s="24"/>
      <c r="H6" s="23"/>
      <c r="I6" s="82"/>
      <c r="K6" s="246">
        <f>DATEDIF(H6,$K$1,"Y")</f>
        <v>125</v>
      </c>
      <c r="L6" s="247"/>
      <c r="M6" s="248"/>
      <c r="N6" s="248"/>
      <c r="O6" s="248"/>
      <c r="P6" s="249"/>
    </row>
    <row r="7" spans="1:16" x14ac:dyDescent="0.15">
      <c r="A7" s="140"/>
      <c r="B7" s="133"/>
      <c r="C7" s="133"/>
      <c r="D7" s="133"/>
      <c r="E7" s="134" t="s">
        <v>71</v>
      </c>
      <c r="F7" s="24"/>
      <c r="G7" s="24"/>
      <c r="H7" s="23"/>
      <c r="I7" s="82"/>
      <c r="K7" s="246">
        <f>DATEDIF(H7,$K$1,"Y")</f>
        <v>125</v>
      </c>
      <c r="L7" s="247"/>
      <c r="M7" s="248"/>
      <c r="N7" s="248"/>
      <c r="O7" s="248"/>
      <c r="P7" s="249"/>
    </row>
    <row r="8" spans="1:16" x14ac:dyDescent="0.15">
      <c r="A8" s="139">
        <v>2</v>
      </c>
      <c r="B8" s="131" t="s">
        <v>63</v>
      </c>
      <c r="C8" s="131" t="s">
        <v>57</v>
      </c>
      <c r="D8" s="131" t="s">
        <v>56</v>
      </c>
      <c r="E8" s="132" t="s">
        <v>29</v>
      </c>
      <c r="F8" s="183" t="s">
        <v>67</v>
      </c>
      <c r="G8" s="184"/>
      <c r="H8" s="184"/>
      <c r="I8" s="185"/>
      <c r="K8" s="20"/>
      <c r="L8" s="247"/>
      <c r="M8" s="248"/>
      <c r="N8" s="248"/>
      <c r="O8" s="248"/>
      <c r="P8" s="249"/>
    </row>
    <row r="9" spans="1:16" x14ac:dyDescent="0.15">
      <c r="A9" s="140"/>
      <c r="B9" s="133"/>
      <c r="C9" s="133"/>
      <c r="D9" s="133"/>
      <c r="E9" s="134" t="s">
        <v>68</v>
      </c>
      <c r="F9" s="24"/>
      <c r="G9" s="24"/>
      <c r="H9" s="23"/>
      <c r="I9" s="82"/>
      <c r="K9" s="246">
        <f>DATEDIF(H9,$K$1,"Y")</f>
        <v>125</v>
      </c>
      <c r="L9" s="247"/>
      <c r="M9" s="248"/>
      <c r="N9" s="248"/>
      <c r="O9" s="248"/>
      <c r="P9" s="249"/>
    </row>
    <row r="10" spans="1:16" ht="12.75" customHeight="1" x14ac:dyDescent="0.15">
      <c r="A10" s="140"/>
      <c r="B10" s="186" t="s">
        <v>187</v>
      </c>
      <c r="C10" s="186"/>
      <c r="D10" s="186"/>
      <c r="E10" s="134" t="s">
        <v>69</v>
      </c>
      <c r="F10" s="24"/>
      <c r="G10" s="24"/>
      <c r="H10" s="23"/>
      <c r="I10" s="82"/>
      <c r="K10" s="246">
        <f t="shared" ref="K10:K57" si="0">DATEDIF(H10,$K$1,"Y")</f>
        <v>125</v>
      </c>
      <c r="L10" s="247"/>
      <c r="M10" s="248"/>
      <c r="N10" s="248"/>
      <c r="O10" s="248"/>
      <c r="P10" s="249"/>
    </row>
    <row r="11" spans="1:16" x14ac:dyDescent="0.15">
      <c r="A11" s="140"/>
      <c r="B11" s="186"/>
      <c r="C11" s="186"/>
      <c r="D11" s="186"/>
      <c r="E11" s="134" t="s">
        <v>70</v>
      </c>
      <c r="F11" s="24"/>
      <c r="G11" s="24"/>
      <c r="H11" s="23"/>
      <c r="I11" s="82"/>
      <c r="K11" s="246">
        <f t="shared" si="0"/>
        <v>125</v>
      </c>
      <c r="L11" s="247"/>
      <c r="M11" s="248"/>
      <c r="N11" s="248"/>
      <c r="O11" s="248"/>
      <c r="P11" s="249"/>
    </row>
    <row r="12" spans="1:16" x14ac:dyDescent="0.15">
      <c r="A12" s="140"/>
      <c r="B12" s="133"/>
      <c r="C12" s="133"/>
      <c r="D12" s="133"/>
      <c r="E12" s="134" t="s">
        <v>71</v>
      </c>
      <c r="F12" s="24"/>
      <c r="G12" s="24"/>
      <c r="H12" s="23"/>
      <c r="I12" s="82"/>
      <c r="K12" s="246">
        <f t="shared" si="0"/>
        <v>125</v>
      </c>
      <c r="L12" s="247"/>
      <c r="M12" s="248"/>
      <c r="N12" s="248"/>
      <c r="O12" s="248"/>
      <c r="P12" s="249"/>
    </row>
    <row r="13" spans="1:16" x14ac:dyDescent="0.15">
      <c r="A13" s="139">
        <v>3</v>
      </c>
      <c r="B13" s="131" t="s">
        <v>63</v>
      </c>
      <c r="C13" s="131" t="s">
        <v>60</v>
      </c>
      <c r="D13" s="131" t="s">
        <v>56</v>
      </c>
      <c r="E13" s="132" t="s">
        <v>30</v>
      </c>
      <c r="F13" s="183" t="s">
        <v>67</v>
      </c>
      <c r="G13" s="184"/>
      <c r="H13" s="184"/>
      <c r="I13" s="185"/>
      <c r="K13" s="20"/>
      <c r="L13" s="247"/>
      <c r="M13" s="248"/>
      <c r="N13" s="248"/>
      <c r="O13" s="248"/>
      <c r="P13" s="249"/>
    </row>
    <row r="14" spans="1:16" x14ac:dyDescent="0.15">
      <c r="A14" s="140"/>
      <c r="B14" s="133"/>
      <c r="C14" s="133"/>
      <c r="D14" s="133"/>
      <c r="E14" s="134" t="s">
        <v>68</v>
      </c>
      <c r="F14" s="24"/>
      <c r="G14" s="24"/>
      <c r="H14" s="23"/>
      <c r="I14" s="82"/>
      <c r="K14" s="246">
        <f>DATEDIF(H14,$K$1,"Y")</f>
        <v>125</v>
      </c>
      <c r="L14" s="247"/>
      <c r="M14" s="248"/>
      <c r="N14" s="248"/>
      <c r="O14" s="248"/>
      <c r="P14" s="249"/>
    </row>
    <row r="15" spans="1:16" x14ac:dyDescent="0.15">
      <c r="A15" s="140"/>
      <c r="B15" s="186" t="s">
        <v>187</v>
      </c>
      <c r="C15" s="186"/>
      <c r="D15" s="186"/>
      <c r="E15" s="134" t="s">
        <v>69</v>
      </c>
      <c r="F15" s="24"/>
      <c r="G15" s="24"/>
      <c r="H15" s="23"/>
      <c r="I15" s="82"/>
      <c r="K15" s="246">
        <f t="shared" si="0"/>
        <v>125</v>
      </c>
      <c r="L15" s="247"/>
      <c r="M15" s="248"/>
      <c r="N15" s="248"/>
      <c r="O15" s="248"/>
      <c r="P15" s="249"/>
    </row>
    <row r="16" spans="1:16" x14ac:dyDescent="0.15">
      <c r="A16" s="140"/>
      <c r="B16" s="186"/>
      <c r="C16" s="186"/>
      <c r="D16" s="186"/>
      <c r="E16" s="134" t="s">
        <v>70</v>
      </c>
      <c r="F16" s="24"/>
      <c r="G16" s="24"/>
      <c r="H16" s="23"/>
      <c r="I16" s="82"/>
      <c r="K16" s="246">
        <f t="shared" si="0"/>
        <v>125</v>
      </c>
      <c r="L16" s="247"/>
      <c r="M16" s="248"/>
      <c r="N16" s="248"/>
      <c r="O16" s="248"/>
      <c r="P16" s="249"/>
    </row>
    <row r="17" spans="1:16" x14ac:dyDescent="0.15">
      <c r="A17" s="140"/>
      <c r="B17" s="133"/>
      <c r="C17" s="133"/>
      <c r="D17" s="133"/>
      <c r="E17" s="134" t="s">
        <v>71</v>
      </c>
      <c r="F17" s="24"/>
      <c r="G17" s="24"/>
      <c r="H17" s="23"/>
      <c r="I17" s="82"/>
      <c r="K17" s="246">
        <f t="shared" si="0"/>
        <v>125</v>
      </c>
      <c r="L17" s="247"/>
      <c r="M17" s="248"/>
      <c r="N17" s="248"/>
      <c r="O17" s="248"/>
      <c r="P17" s="249"/>
    </row>
    <row r="18" spans="1:16" x14ac:dyDescent="0.15">
      <c r="A18" s="139">
        <v>4</v>
      </c>
      <c r="B18" s="131" t="s">
        <v>63</v>
      </c>
      <c r="C18" s="131" t="s">
        <v>31</v>
      </c>
      <c r="D18" s="131" t="s">
        <v>56</v>
      </c>
      <c r="E18" s="132" t="s">
        <v>29</v>
      </c>
      <c r="F18" s="183" t="s">
        <v>67</v>
      </c>
      <c r="G18" s="184"/>
      <c r="H18" s="184"/>
      <c r="I18" s="185"/>
      <c r="K18" s="20"/>
      <c r="L18" s="247"/>
      <c r="M18" s="248"/>
      <c r="N18" s="248"/>
      <c r="O18" s="248"/>
      <c r="P18" s="249"/>
    </row>
    <row r="19" spans="1:16" x14ac:dyDescent="0.15">
      <c r="A19" s="140"/>
      <c r="B19" s="133"/>
      <c r="C19" s="133"/>
      <c r="D19" s="133"/>
      <c r="E19" s="134" t="s">
        <v>68</v>
      </c>
      <c r="F19" s="24"/>
      <c r="G19" s="24"/>
      <c r="H19" s="23"/>
      <c r="I19" s="82"/>
      <c r="K19" s="246">
        <f>DATEDIF(H19,$K$1,"Y")</f>
        <v>125</v>
      </c>
      <c r="L19" s="247"/>
      <c r="M19" s="248"/>
      <c r="N19" s="248"/>
      <c r="O19" s="248"/>
      <c r="P19" s="249"/>
    </row>
    <row r="20" spans="1:16" x14ac:dyDescent="0.15">
      <c r="A20" s="140"/>
      <c r="B20" s="186" t="s">
        <v>187</v>
      </c>
      <c r="C20" s="186"/>
      <c r="D20" s="186"/>
      <c r="E20" s="134" t="s">
        <v>69</v>
      </c>
      <c r="F20" s="24"/>
      <c r="G20" s="24"/>
      <c r="H20" s="23"/>
      <c r="I20" s="82"/>
      <c r="K20" s="246">
        <f t="shared" si="0"/>
        <v>125</v>
      </c>
      <c r="L20" s="247"/>
      <c r="M20" s="248"/>
      <c r="N20" s="248"/>
      <c r="O20" s="248"/>
      <c r="P20" s="249"/>
    </row>
    <row r="21" spans="1:16" x14ac:dyDescent="0.15">
      <c r="A21" s="140"/>
      <c r="B21" s="186"/>
      <c r="C21" s="186"/>
      <c r="D21" s="186"/>
      <c r="E21" s="134" t="s">
        <v>70</v>
      </c>
      <c r="F21" s="24"/>
      <c r="G21" s="24"/>
      <c r="H21" s="23"/>
      <c r="I21" s="82"/>
      <c r="K21" s="246">
        <f t="shared" si="0"/>
        <v>125</v>
      </c>
      <c r="L21" s="247"/>
      <c r="M21" s="248"/>
      <c r="N21" s="248"/>
      <c r="O21" s="248"/>
      <c r="P21" s="249"/>
    </row>
    <row r="22" spans="1:16" x14ac:dyDescent="0.15">
      <c r="A22" s="140"/>
      <c r="B22" s="133"/>
      <c r="C22" s="133"/>
      <c r="D22" s="133"/>
      <c r="E22" s="134" t="s">
        <v>71</v>
      </c>
      <c r="F22" s="24"/>
      <c r="G22" s="24"/>
      <c r="H22" s="23"/>
      <c r="I22" s="82"/>
      <c r="K22" s="246">
        <f t="shared" si="0"/>
        <v>125</v>
      </c>
      <c r="L22" s="247"/>
      <c r="M22" s="248"/>
      <c r="N22" s="248"/>
      <c r="O22" s="248"/>
      <c r="P22" s="249"/>
    </row>
    <row r="23" spans="1:16" x14ac:dyDescent="0.15">
      <c r="A23" s="141">
        <v>5</v>
      </c>
      <c r="B23" s="135" t="s">
        <v>185</v>
      </c>
      <c r="C23" s="27" t="s">
        <v>57</v>
      </c>
      <c r="D23" s="27" t="s">
        <v>58</v>
      </c>
      <c r="E23" s="28" t="s">
        <v>28</v>
      </c>
      <c r="F23" s="24"/>
      <c r="G23" s="24"/>
      <c r="H23" s="23"/>
      <c r="I23" s="82"/>
      <c r="K23" s="246">
        <f t="shared" si="0"/>
        <v>125</v>
      </c>
      <c r="L23" s="250">
        <f>SUM(M23:P23)</f>
        <v>0</v>
      </c>
      <c r="M23" s="251">
        <f>COUNTIF($I$23:$I$24,$I23)+COUNTIF($I$31:$I$32,$I23)+COUNTIF($I$39:$I$40,$I23)+COUNTIF($I$47:$I$48,$I23)</f>
        <v>0</v>
      </c>
      <c r="N23" s="251">
        <f>COUNTIF($I$25:$I$26,$I23)+COUNTIF($I$33:$I$34,$I23)+COUNTIF($I$41:$I$42,$I23)+COUNTIF($I$49:$I$50,$I23)</f>
        <v>0</v>
      </c>
      <c r="O23" s="251">
        <f>COUNTIF($I$27:$I$28,$I23)+COUNTIF($I$35:$I$36,$I23)+COUNTIF($I$43:$I$44,$I23)+COUNTIF($I$51:$I$52,$I23)</f>
        <v>0</v>
      </c>
      <c r="P23" s="251">
        <f>COUNTIF($I$29:$I$30,$I23)+COUNTIF($I$37:$I$38,$I23)+COUNTIF($I$45:$I$46,$I23)+COUNTIF($I$53:$I$54,$I23)</f>
        <v>0</v>
      </c>
    </row>
    <row r="24" spans="1:16" x14ac:dyDescent="0.15">
      <c r="A24" s="141">
        <v>6</v>
      </c>
      <c r="B24" s="135" t="s">
        <v>186</v>
      </c>
      <c r="C24" s="27" t="s">
        <v>57</v>
      </c>
      <c r="D24" s="27" t="s">
        <v>58</v>
      </c>
      <c r="E24" s="28" t="s">
        <v>28</v>
      </c>
      <c r="F24" s="24"/>
      <c r="G24" s="24"/>
      <c r="H24" s="23"/>
      <c r="I24" s="82"/>
      <c r="K24" s="246">
        <f t="shared" si="0"/>
        <v>125</v>
      </c>
      <c r="L24" s="250">
        <f t="shared" ref="L24:L54" si="1">SUM(M24:P24)</f>
        <v>0</v>
      </c>
      <c r="M24" s="251">
        <f t="shared" ref="M24:M54" si="2">COUNTIF($I$23:$I$24,$I24)+COUNTIF($I$31:$I$32,$I24)+COUNTIF($I$39:$I$40,$I24)+COUNTIF($I$47:$I$48,$I24)</f>
        <v>0</v>
      </c>
      <c r="N24" s="251">
        <f t="shared" ref="N24:N53" si="3">COUNTIF($I$25:$I$26,$I24)+COUNTIF($I$33:$I$34,$I24)+COUNTIF($I$41:$I$42,$I24)+COUNTIF($I$49:$I$50,$I24)</f>
        <v>0</v>
      </c>
      <c r="O24" s="251">
        <f t="shared" ref="O24:O53" si="4">COUNTIF($I$27:$I$28,$I24)+COUNTIF($I$35:$I$36,$I24)+COUNTIF($I$43:$I$44,$I24)+COUNTIF($I$51:$I$52,$I24)</f>
        <v>0</v>
      </c>
      <c r="P24" s="251">
        <f t="shared" ref="P24:P54" si="5">COUNTIF($I$29:$I$30,$I24)+COUNTIF($I$37:$I$38,$I24)+COUNTIF($I$45:$I$46,$I24)+COUNTIF($I$53:$I$54,$I24)</f>
        <v>0</v>
      </c>
    </row>
    <row r="25" spans="1:16" x14ac:dyDescent="0.15">
      <c r="A25" s="141">
        <v>7</v>
      </c>
      <c r="B25" s="135" t="s">
        <v>185</v>
      </c>
      <c r="C25" s="27" t="s">
        <v>59</v>
      </c>
      <c r="D25" s="27" t="s">
        <v>25</v>
      </c>
      <c r="E25" s="28" t="s">
        <v>26</v>
      </c>
      <c r="F25" s="24"/>
      <c r="G25" s="24"/>
      <c r="H25" s="23"/>
      <c r="I25" s="82"/>
      <c r="K25" s="246">
        <f t="shared" si="0"/>
        <v>125</v>
      </c>
      <c r="L25" s="250">
        <f t="shared" si="1"/>
        <v>0</v>
      </c>
      <c r="M25" s="251">
        <f t="shared" si="2"/>
        <v>0</v>
      </c>
      <c r="N25" s="251">
        <f t="shared" si="3"/>
        <v>0</v>
      </c>
      <c r="O25" s="251">
        <f t="shared" si="4"/>
        <v>0</v>
      </c>
      <c r="P25" s="251">
        <f t="shared" si="5"/>
        <v>0</v>
      </c>
    </row>
    <row r="26" spans="1:16" x14ac:dyDescent="0.15">
      <c r="A26" s="141">
        <v>8</v>
      </c>
      <c r="B26" s="135" t="s">
        <v>186</v>
      </c>
      <c r="C26" s="27" t="s">
        <v>59</v>
      </c>
      <c r="D26" s="27" t="s">
        <v>25</v>
      </c>
      <c r="E26" s="27" t="s">
        <v>26</v>
      </c>
      <c r="F26" s="24"/>
      <c r="G26" s="24"/>
      <c r="H26" s="23"/>
      <c r="I26" s="82"/>
      <c r="K26" s="246">
        <f t="shared" si="0"/>
        <v>125</v>
      </c>
      <c r="L26" s="250">
        <f t="shared" si="1"/>
        <v>0</v>
      </c>
      <c r="M26" s="251">
        <f t="shared" si="2"/>
        <v>0</v>
      </c>
      <c r="N26" s="251">
        <f t="shared" si="3"/>
        <v>0</v>
      </c>
      <c r="O26" s="251">
        <f t="shared" si="4"/>
        <v>0</v>
      </c>
      <c r="P26" s="251">
        <f t="shared" si="5"/>
        <v>0</v>
      </c>
    </row>
    <row r="27" spans="1:16" x14ac:dyDescent="0.15">
      <c r="A27" s="141">
        <v>9</v>
      </c>
      <c r="B27" s="135" t="s">
        <v>185</v>
      </c>
      <c r="C27" s="27" t="s">
        <v>81</v>
      </c>
      <c r="D27" s="27" t="s">
        <v>25</v>
      </c>
      <c r="E27" s="27" t="s">
        <v>24</v>
      </c>
      <c r="F27" s="24"/>
      <c r="G27" s="24"/>
      <c r="H27" s="23"/>
      <c r="I27" s="82"/>
      <c r="K27" s="246">
        <f t="shared" si="0"/>
        <v>125</v>
      </c>
      <c r="L27" s="250">
        <f t="shared" si="1"/>
        <v>0</v>
      </c>
      <c r="M27" s="251">
        <f t="shared" si="2"/>
        <v>0</v>
      </c>
      <c r="N27" s="251">
        <f t="shared" si="3"/>
        <v>0</v>
      </c>
      <c r="O27" s="251">
        <f t="shared" si="4"/>
        <v>0</v>
      </c>
      <c r="P27" s="251">
        <f t="shared" si="5"/>
        <v>0</v>
      </c>
    </row>
    <row r="28" spans="1:16" x14ac:dyDescent="0.15">
      <c r="A28" s="141">
        <v>10</v>
      </c>
      <c r="B28" s="135" t="s">
        <v>186</v>
      </c>
      <c r="C28" s="27" t="s">
        <v>81</v>
      </c>
      <c r="D28" s="27" t="s">
        <v>25</v>
      </c>
      <c r="E28" s="27" t="s">
        <v>24</v>
      </c>
      <c r="F28" s="24"/>
      <c r="G28" s="24"/>
      <c r="H28" s="23"/>
      <c r="I28" s="82"/>
      <c r="K28" s="246">
        <f t="shared" si="0"/>
        <v>125</v>
      </c>
      <c r="L28" s="250">
        <f t="shared" si="1"/>
        <v>0</v>
      </c>
      <c r="M28" s="251">
        <f t="shared" si="2"/>
        <v>0</v>
      </c>
      <c r="N28" s="251">
        <f t="shared" si="3"/>
        <v>0</v>
      </c>
      <c r="O28" s="251">
        <f t="shared" si="4"/>
        <v>0</v>
      </c>
      <c r="P28" s="251">
        <f t="shared" si="5"/>
        <v>0</v>
      </c>
    </row>
    <row r="29" spans="1:16" x14ac:dyDescent="0.15">
      <c r="A29" s="141">
        <v>11</v>
      </c>
      <c r="B29" s="135" t="s">
        <v>185</v>
      </c>
      <c r="C29" s="27" t="s">
        <v>82</v>
      </c>
      <c r="D29" s="27" t="s">
        <v>25</v>
      </c>
      <c r="E29" s="27" t="s">
        <v>27</v>
      </c>
      <c r="F29" s="24"/>
      <c r="G29" s="24"/>
      <c r="H29" s="23"/>
      <c r="I29" s="82"/>
      <c r="K29" s="246">
        <f t="shared" si="0"/>
        <v>125</v>
      </c>
      <c r="L29" s="250">
        <f t="shared" si="1"/>
        <v>0</v>
      </c>
      <c r="M29" s="251">
        <f t="shared" si="2"/>
        <v>0</v>
      </c>
      <c r="N29" s="251">
        <f t="shared" si="3"/>
        <v>0</v>
      </c>
      <c r="O29" s="251">
        <f t="shared" si="4"/>
        <v>0</v>
      </c>
      <c r="P29" s="251">
        <f t="shared" si="5"/>
        <v>0</v>
      </c>
    </row>
    <row r="30" spans="1:16" x14ac:dyDescent="0.15">
      <c r="A30" s="141">
        <v>12</v>
      </c>
      <c r="B30" s="135" t="s">
        <v>186</v>
      </c>
      <c r="C30" s="27" t="s">
        <v>82</v>
      </c>
      <c r="D30" s="27" t="s">
        <v>25</v>
      </c>
      <c r="E30" s="27" t="s">
        <v>27</v>
      </c>
      <c r="F30" s="24"/>
      <c r="G30" s="24"/>
      <c r="H30" s="23"/>
      <c r="I30" s="82"/>
      <c r="K30" s="246">
        <f t="shared" si="0"/>
        <v>125</v>
      </c>
      <c r="L30" s="250">
        <f t="shared" si="1"/>
        <v>0</v>
      </c>
      <c r="M30" s="251">
        <f t="shared" si="2"/>
        <v>0</v>
      </c>
      <c r="N30" s="251">
        <f t="shared" si="3"/>
        <v>0</v>
      </c>
      <c r="O30" s="251">
        <f t="shared" si="4"/>
        <v>0</v>
      </c>
      <c r="P30" s="251">
        <f t="shared" si="5"/>
        <v>0</v>
      </c>
    </row>
    <row r="31" spans="1:16" x14ac:dyDescent="0.15">
      <c r="A31" s="141">
        <v>13</v>
      </c>
      <c r="B31" s="135" t="s">
        <v>185</v>
      </c>
      <c r="C31" s="27" t="s">
        <v>57</v>
      </c>
      <c r="D31" s="27" t="s">
        <v>58</v>
      </c>
      <c r="E31" s="28" t="s">
        <v>26</v>
      </c>
      <c r="F31" s="24"/>
      <c r="G31" s="24"/>
      <c r="H31" s="23"/>
      <c r="I31" s="82"/>
      <c r="K31" s="246">
        <f t="shared" si="0"/>
        <v>125</v>
      </c>
      <c r="L31" s="250">
        <f t="shared" si="1"/>
        <v>0</v>
      </c>
      <c r="M31" s="251">
        <f t="shared" si="2"/>
        <v>0</v>
      </c>
      <c r="N31" s="251">
        <f t="shared" si="3"/>
        <v>0</v>
      </c>
      <c r="O31" s="251">
        <f t="shared" si="4"/>
        <v>0</v>
      </c>
      <c r="P31" s="251">
        <f t="shared" si="5"/>
        <v>0</v>
      </c>
    </row>
    <row r="32" spans="1:16" x14ac:dyDescent="0.15">
      <c r="A32" s="141">
        <v>14</v>
      </c>
      <c r="B32" s="135" t="s">
        <v>186</v>
      </c>
      <c r="C32" s="27" t="s">
        <v>57</v>
      </c>
      <c r="D32" s="27" t="s">
        <v>58</v>
      </c>
      <c r="E32" s="27" t="s">
        <v>26</v>
      </c>
      <c r="F32" s="24"/>
      <c r="G32" s="24"/>
      <c r="H32" s="23"/>
      <c r="I32" s="82"/>
      <c r="K32" s="246">
        <f t="shared" si="0"/>
        <v>125</v>
      </c>
      <c r="L32" s="250">
        <f t="shared" si="1"/>
        <v>0</v>
      </c>
      <c r="M32" s="251">
        <f t="shared" si="2"/>
        <v>0</v>
      </c>
      <c r="N32" s="251">
        <f t="shared" si="3"/>
        <v>0</v>
      </c>
      <c r="O32" s="251">
        <f t="shared" si="4"/>
        <v>0</v>
      </c>
      <c r="P32" s="251">
        <f t="shared" si="5"/>
        <v>0</v>
      </c>
    </row>
    <row r="33" spans="1:16" x14ac:dyDescent="0.15">
      <c r="A33" s="141">
        <v>15</v>
      </c>
      <c r="B33" s="135" t="s">
        <v>185</v>
      </c>
      <c r="C33" s="27" t="s">
        <v>59</v>
      </c>
      <c r="D33" s="27" t="s">
        <v>25</v>
      </c>
      <c r="E33" s="28" t="s">
        <v>24</v>
      </c>
      <c r="F33" s="24"/>
      <c r="G33" s="24"/>
      <c r="H33" s="23"/>
      <c r="I33" s="82"/>
      <c r="K33" s="246">
        <f t="shared" si="0"/>
        <v>125</v>
      </c>
      <c r="L33" s="250">
        <f t="shared" si="1"/>
        <v>0</v>
      </c>
      <c r="M33" s="251">
        <f t="shared" si="2"/>
        <v>0</v>
      </c>
      <c r="N33" s="251">
        <f t="shared" si="3"/>
        <v>0</v>
      </c>
      <c r="O33" s="251">
        <f t="shared" si="4"/>
        <v>0</v>
      </c>
      <c r="P33" s="251">
        <f t="shared" si="5"/>
        <v>0</v>
      </c>
    </row>
    <row r="34" spans="1:16" x14ac:dyDescent="0.15">
      <c r="A34" s="141">
        <v>16</v>
      </c>
      <c r="B34" s="135" t="s">
        <v>186</v>
      </c>
      <c r="C34" s="27" t="s">
        <v>59</v>
      </c>
      <c r="D34" s="27" t="s">
        <v>25</v>
      </c>
      <c r="E34" s="27" t="s">
        <v>24</v>
      </c>
      <c r="F34" s="24"/>
      <c r="G34" s="24"/>
      <c r="H34" s="23"/>
      <c r="I34" s="82"/>
      <c r="K34" s="246">
        <f t="shared" si="0"/>
        <v>125</v>
      </c>
      <c r="L34" s="250">
        <f t="shared" si="1"/>
        <v>0</v>
      </c>
      <c r="M34" s="251">
        <f t="shared" si="2"/>
        <v>0</v>
      </c>
      <c r="N34" s="251">
        <f t="shared" si="3"/>
        <v>0</v>
      </c>
      <c r="O34" s="251">
        <f t="shared" si="4"/>
        <v>0</v>
      </c>
      <c r="P34" s="251">
        <f t="shared" si="5"/>
        <v>0</v>
      </c>
    </row>
    <row r="35" spans="1:16" x14ac:dyDescent="0.15">
      <c r="A35" s="141">
        <v>17</v>
      </c>
      <c r="B35" s="135" t="s">
        <v>185</v>
      </c>
      <c r="C35" s="27" t="s">
        <v>81</v>
      </c>
      <c r="D35" s="27" t="s">
        <v>25</v>
      </c>
      <c r="E35" s="28" t="s">
        <v>27</v>
      </c>
      <c r="F35" s="24"/>
      <c r="G35" s="24"/>
      <c r="H35" s="23"/>
      <c r="I35" s="82"/>
      <c r="K35" s="246">
        <f t="shared" si="0"/>
        <v>125</v>
      </c>
      <c r="L35" s="250">
        <f t="shared" si="1"/>
        <v>0</v>
      </c>
      <c r="M35" s="251">
        <f t="shared" si="2"/>
        <v>0</v>
      </c>
      <c r="N35" s="251">
        <f t="shared" si="3"/>
        <v>0</v>
      </c>
      <c r="O35" s="251">
        <f t="shared" si="4"/>
        <v>0</v>
      </c>
      <c r="P35" s="251">
        <f t="shared" si="5"/>
        <v>0</v>
      </c>
    </row>
    <row r="36" spans="1:16" x14ac:dyDescent="0.15">
      <c r="A36" s="141">
        <v>18</v>
      </c>
      <c r="B36" s="135" t="s">
        <v>186</v>
      </c>
      <c r="C36" s="27" t="s">
        <v>81</v>
      </c>
      <c r="D36" s="27" t="s">
        <v>25</v>
      </c>
      <c r="E36" s="27" t="s">
        <v>27</v>
      </c>
      <c r="F36" s="24"/>
      <c r="G36" s="24"/>
      <c r="H36" s="23"/>
      <c r="I36" s="82"/>
      <c r="K36" s="246">
        <f t="shared" si="0"/>
        <v>125</v>
      </c>
      <c r="L36" s="250">
        <f t="shared" si="1"/>
        <v>0</v>
      </c>
      <c r="M36" s="251">
        <f t="shared" si="2"/>
        <v>0</v>
      </c>
      <c r="N36" s="251">
        <f t="shared" si="3"/>
        <v>0</v>
      </c>
      <c r="O36" s="251">
        <f t="shared" si="4"/>
        <v>0</v>
      </c>
      <c r="P36" s="251">
        <f t="shared" si="5"/>
        <v>0</v>
      </c>
    </row>
    <row r="37" spans="1:16" x14ac:dyDescent="0.15">
      <c r="A37" s="141">
        <v>19</v>
      </c>
      <c r="B37" s="135" t="s">
        <v>185</v>
      </c>
      <c r="C37" s="27" t="s">
        <v>82</v>
      </c>
      <c r="D37" s="27" t="s">
        <v>25</v>
      </c>
      <c r="E37" s="28" t="s">
        <v>28</v>
      </c>
      <c r="F37" s="24"/>
      <c r="G37" s="24"/>
      <c r="H37" s="23"/>
      <c r="I37" s="82"/>
      <c r="K37" s="246">
        <f t="shared" si="0"/>
        <v>125</v>
      </c>
      <c r="L37" s="250">
        <f t="shared" si="1"/>
        <v>0</v>
      </c>
      <c r="M37" s="251">
        <f t="shared" si="2"/>
        <v>0</v>
      </c>
      <c r="N37" s="251">
        <f t="shared" si="3"/>
        <v>0</v>
      </c>
      <c r="O37" s="251">
        <f t="shared" si="4"/>
        <v>0</v>
      </c>
      <c r="P37" s="251">
        <f t="shared" si="5"/>
        <v>0</v>
      </c>
    </row>
    <row r="38" spans="1:16" x14ac:dyDescent="0.15">
      <c r="A38" s="141">
        <v>20</v>
      </c>
      <c r="B38" s="135" t="s">
        <v>186</v>
      </c>
      <c r="C38" s="27" t="s">
        <v>82</v>
      </c>
      <c r="D38" s="27" t="s">
        <v>25</v>
      </c>
      <c r="E38" s="27" t="s">
        <v>28</v>
      </c>
      <c r="F38" s="24"/>
      <c r="G38" s="24"/>
      <c r="H38" s="23"/>
      <c r="I38" s="82"/>
      <c r="K38" s="246">
        <f t="shared" si="0"/>
        <v>125</v>
      </c>
      <c r="L38" s="250">
        <f t="shared" si="1"/>
        <v>0</v>
      </c>
      <c r="M38" s="251">
        <f t="shared" si="2"/>
        <v>0</v>
      </c>
      <c r="N38" s="251">
        <f t="shared" si="3"/>
        <v>0</v>
      </c>
      <c r="O38" s="251">
        <f t="shared" si="4"/>
        <v>0</v>
      </c>
      <c r="P38" s="251">
        <f t="shared" si="5"/>
        <v>0</v>
      </c>
    </row>
    <row r="39" spans="1:16" x14ac:dyDescent="0.15">
      <c r="A39" s="141">
        <v>21</v>
      </c>
      <c r="B39" s="135" t="s">
        <v>185</v>
      </c>
      <c r="C39" s="27" t="s">
        <v>57</v>
      </c>
      <c r="D39" s="27" t="s">
        <v>58</v>
      </c>
      <c r="E39" s="28" t="s">
        <v>24</v>
      </c>
      <c r="F39" s="83"/>
      <c r="G39" s="83"/>
      <c r="H39" s="23"/>
      <c r="I39" s="82"/>
      <c r="K39" s="246">
        <f t="shared" si="0"/>
        <v>125</v>
      </c>
      <c r="L39" s="250">
        <f t="shared" si="1"/>
        <v>0</v>
      </c>
      <c r="M39" s="251">
        <f t="shared" si="2"/>
        <v>0</v>
      </c>
      <c r="N39" s="251">
        <f t="shared" si="3"/>
        <v>0</v>
      </c>
      <c r="O39" s="251">
        <f t="shared" si="4"/>
        <v>0</v>
      </c>
      <c r="P39" s="251">
        <f t="shared" si="5"/>
        <v>0</v>
      </c>
    </row>
    <row r="40" spans="1:16" x14ac:dyDescent="0.15">
      <c r="A40" s="141">
        <v>22</v>
      </c>
      <c r="B40" s="135" t="s">
        <v>186</v>
      </c>
      <c r="C40" s="27" t="s">
        <v>57</v>
      </c>
      <c r="D40" s="27" t="s">
        <v>58</v>
      </c>
      <c r="E40" s="27" t="s">
        <v>24</v>
      </c>
      <c r="F40" s="24"/>
      <c r="G40" s="24"/>
      <c r="H40" s="23"/>
      <c r="I40" s="82"/>
      <c r="K40" s="246">
        <f t="shared" si="0"/>
        <v>125</v>
      </c>
      <c r="L40" s="250">
        <f t="shared" si="1"/>
        <v>0</v>
      </c>
      <c r="M40" s="251">
        <f t="shared" si="2"/>
        <v>0</v>
      </c>
      <c r="N40" s="251">
        <f t="shared" si="3"/>
        <v>0</v>
      </c>
      <c r="O40" s="251">
        <f t="shared" si="4"/>
        <v>0</v>
      </c>
      <c r="P40" s="251">
        <f t="shared" si="5"/>
        <v>0</v>
      </c>
    </row>
    <row r="41" spans="1:16" x14ac:dyDescent="0.15">
      <c r="A41" s="141">
        <v>23</v>
      </c>
      <c r="B41" s="135" t="s">
        <v>185</v>
      </c>
      <c r="C41" s="27" t="s">
        <v>59</v>
      </c>
      <c r="D41" s="27" t="s">
        <v>25</v>
      </c>
      <c r="E41" s="28" t="s">
        <v>27</v>
      </c>
      <c r="F41" s="24"/>
      <c r="G41" s="24"/>
      <c r="H41" s="23"/>
      <c r="I41" s="82"/>
      <c r="K41" s="246">
        <f t="shared" si="0"/>
        <v>125</v>
      </c>
      <c r="L41" s="250">
        <f t="shared" si="1"/>
        <v>0</v>
      </c>
      <c r="M41" s="251">
        <f t="shared" si="2"/>
        <v>0</v>
      </c>
      <c r="N41" s="251">
        <f t="shared" si="3"/>
        <v>0</v>
      </c>
      <c r="O41" s="251">
        <f t="shared" si="4"/>
        <v>0</v>
      </c>
      <c r="P41" s="251">
        <f t="shared" si="5"/>
        <v>0</v>
      </c>
    </row>
    <row r="42" spans="1:16" ht="12.75" customHeight="1" x14ac:dyDescent="0.15">
      <c r="A42" s="141">
        <v>24</v>
      </c>
      <c r="B42" s="135" t="s">
        <v>186</v>
      </c>
      <c r="C42" s="27" t="s">
        <v>59</v>
      </c>
      <c r="D42" s="27" t="s">
        <v>25</v>
      </c>
      <c r="E42" s="28" t="s">
        <v>27</v>
      </c>
      <c r="F42" s="24"/>
      <c r="G42" s="24"/>
      <c r="H42" s="23"/>
      <c r="I42" s="82"/>
      <c r="K42" s="246">
        <f t="shared" si="0"/>
        <v>125</v>
      </c>
      <c r="L42" s="250">
        <f t="shared" si="1"/>
        <v>0</v>
      </c>
      <c r="M42" s="251">
        <f t="shared" si="2"/>
        <v>0</v>
      </c>
      <c r="N42" s="251">
        <f t="shared" si="3"/>
        <v>0</v>
      </c>
      <c r="O42" s="251">
        <f t="shared" si="4"/>
        <v>0</v>
      </c>
      <c r="P42" s="251">
        <f t="shared" si="5"/>
        <v>0</v>
      </c>
    </row>
    <row r="43" spans="1:16" x14ac:dyDescent="0.15">
      <c r="A43" s="141">
        <v>25</v>
      </c>
      <c r="B43" s="135" t="s">
        <v>185</v>
      </c>
      <c r="C43" s="27" t="s">
        <v>81</v>
      </c>
      <c r="D43" s="27" t="s">
        <v>25</v>
      </c>
      <c r="E43" s="27" t="s">
        <v>28</v>
      </c>
      <c r="F43" s="24"/>
      <c r="G43" s="24"/>
      <c r="H43" s="23"/>
      <c r="I43" s="82"/>
      <c r="K43" s="246">
        <f t="shared" si="0"/>
        <v>125</v>
      </c>
      <c r="L43" s="250">
        <f t="shared" si="1"/>
        <v>0</v>
      </c>
      <c r="M43" s="251">
        <f t="shared" si="2"/>
        <v>0</v>
      </c>
      <c r="N43" s="251">
        <f t="shared" si="3"/>
        <v>0</v>
      </c>
      <c r="O43" s="251">
        <f t="shared" si="4"/>
        <v>0</v>
      </c>
      <c r="P43" s="251">
        <f t="shared" si="5"/>
        <v>0</v>
      </c>
    </row>
    <row r="44" spans="1:16" x14ac:dyDescent="0.15">
      <c r="A44" s="141">
        <v>26</v>
      </c>
      <c r="B44" s="135" t="s">
        <v>186</v>
      </c>
      <c r="C44" s="27" t="s">
        <v>81</v>
      </c>
      <c r="D44" s="27" t="s">
        <v>25</v>
      </c>
      <c r="E44" s="27" t="s">
        <v>28</v>
      </c>
      <c r="F44" s="24"/>
      <c r="G44" s="24"/>
      <c r="H44" s="23"/>
      <c r="I44" s="82"/>
      <c r="K44" s="246">
        <f t="shared" si="0"/>
        <v>125</v>
      </c>
      <c r="L44" s="250">
        <f t="shared" si="1"/>
        <v>0</v>
      </c>
      <c r="M44" s="251">
        <f t="shared" si="2"/>
        <v>0</v>
      </c>
      <c r="N44" s="251">
        <f t="shared" si="3"/>
        <v>0</v>
      </c>
      <c r="O44" s="251">
        <f t="shared" si="4"/>
        <v>0</v>
      </c>
      <c r="P44" s="251">
        <f t="shared" si="5"/>
        <v>0</v>
      </c>
    </row>
    <row r="45" spans="1:16" x14ac:dyDescent="0.15">
      <c r="A45" s="141">
        <v>27</v>
      </c>
      <c r="B45" s="135" t="s">
        <v>185</v>
      </c>
      <c r="C45" s="27" t="s">
        <v>82</v>
      </c>
      <c r="D45" s="27" t="s">
        <v>25</v>
      </c>
      <c r="E45" s="28" t="s">
        <v>26</v>
      </c>
      <c r="F45" s="24"/>
      <c r="G45" s="24"/>
      <c r="H45" s="23"/>
      <c r="I45" s="82"/>
      <c r="K45" s="246">
        <f t="shared" si="0"/>
        <v>125</v>
      </c>
      <c r="L45" s="250">
        <f t="shared" si="1"/>
        <v>0</v>
      </c>
      <c r="M45" s="251">
        <f t="shared" si="2"/>
        <v>0</v>
      </c>
      <c r="N45" s="251">
        <f t="shared" si="3"/>
        <v>0</v>
      </c>
      <c r="O45" s="251">
        <f t="shared" si="4"/>
        <v>0</v>
      </c>
      <c r="P45" s="251">
        <f t="shared" si="5"/>
        <v>0</v>
      </c>
    </row>
    <row r="46" spans="1:16" x14ac:dyDescent="0.15">
      <c r="A46" s="141">
        <v>28</v>
      </c>
      <c r="B46" s="135" t="s">
        <v>186</v>
      </c>
      <c r="C46" s="27" t="s">
        <v>82</v>
      </c>
      <c r="D46" s="27" t="s">
        <v>25</v>
      </c>
      <c r="E46" s="27" t="s">
        <v>26</v>
      </c>
      <c r="F46" s="24"/>
      <c r="G46" s="24"/>
      <c r="H46" s="23"/>
      <c r="I46" s="82"/>
      <c r="K46" s="246">
        <f t="shared" si="0"/>
        <v>125</v>
      </c>
      <c r="L46" s="250">
        <f t="shared" si="1"/>
        <v>0</v>
      </c>
      <c r="M46" s="251">
        <f t="shared" si="2"/>
        <v>0</v>
      </c>
      <c r="N46" s="251">
        <f t="shared" si="3"/>
        <v>0</v>
      </c>
      <c r="O46" s="251">
        <f t="shared" si="4"/>
        <v>0</v>
      </c>
      <c r="P46" s="251">
        <f t="shared" si="5"/>
        <v>0</v>
      </c>
    </row>
    <row r="47" spans="1:16" x14ac:dyDescent="0.15">
      <c r="A47" s="141">
        <v>29</v>
      </c>
      <c r="B47" s="135" t="s">
        <v>185</v>
      </c>
      <c r="C47" s="27" t="s">
        <v>57</v>
      </c>
      <c r="D47" s="27" t="s">
        <v>58</v>
      </c>
      <c r="E47" s="28" t="s">
        <v>27</v>
      </c>
      <c r="F47" s="24"/>
      <c r="G47" s="24"/>
      <c r="H47" s="23"/>
      <c r="I47" s="82"/>
      <c r="K47" s="246">
        <f t="shared" si="0"/>
        <v>125</v>
      </c>
      <c r="L47" s="250">
        <f t="shared" si="1"/>
        <v>0</v>
      </c>
      <c r="M47" s="251">
        <f t="shared" si="2"/>
        <v>0</v>
      </c>
      <c r="N47" s="251">
        <f t="shared" si="3"/>
        <v>0</v>
      </c>
      <c r="O47" s="251">
        <f t="shared" si="4"/>
        <v>0</v>
      </c>
      <c r="P47" s="251">
        <f t="shared" si="5"/>
        <v>0</v>
      </c>
    </row>
    <row r="48" spans="1:16" x14ac:dyDescent="0.15">
      <c r="A48" s="141">
        <v>30</v>
      </c>
      <c r="B48" s="135" t="s">
        <v>186</v>
      </c>
      <c r="C48" s="27" t="s">
        <v>57</v>
      </c>
      <c r="D48" s="27" t="s">
        <v>58</v>
      </c>
      <c r="E48" s="28" t="s">
        <v>27</v>
      </c>
      <c r="F48" s="24"/>
      <c r="G48" s="24"/>
      <c r="H48" s="23"/>
      <c r="I48" s="82"/>
      <c r="K48" s="246">
        <f t="shared" si="0"/>
        <v>125</v>
      </c>
      <c r="L48" s="250">
        <f t="shared" si="1"/>
        <v>0</v>
      </c>
      <c r="M48" s="251">
        <f t="shared" si="2"/>
        <v>0</v>
      </c>
      <c r="N48" s="251">
        <f t="shared" si="3"/>
        <v>0</v>
      </c>
      <c r="O48" s="251">
        <f t="shared" si="4"/>
        <v>0</v>
      </c>
      <c r="P48" s="251">
        <f t="shared" si="5"/>
        <v>0</v>
      </c>
    </row>
    <row r="49" spans="1:16" x14ac:dyDescent="0.15">
      <c r="A49" s="141">
        <v>31</v>
      </c>
      <c r="B49" s="135" t="s">
        <v>185</v>
      </c>
      <c r="C49" s="27" t="s">
        <v>59</v>
      </c>
      <c r="D49" s="27" t="s">
        <v>25</v>
      </c>
      <c r="E49" s="27" t="s">
        <v>28</v>
      </c>
      <c r="F49" s="24"/>
      <c r="G49" s="24"/>
      <c r="H49" s="23"/>
      <c r="I49" s="82"/>
      <c r="K49" s="246">
        <f t="shared" si="0"/>
        <v>125</v>
      </c>
      <c r="L49" s="250">
        <f t="shared" si="1"/>
        <v>0</v>
      </c>
      <c r="M49" s="251">
        <f t="shared" si="2"/>
        <v>0</v>
      </c>
      <c r="N49" s="251">
        <f t="shared" si="3"/>
        <v>0</v>
      </c>
      <c r="O49" s="251">
        <f t="shared" si="4"/>
        <v>0</v>
      </c>
      <c r="P49" s="251">
        <f t="shared" si="5"/>
        <v>0</v>
      </c>
    </row>
    <row r="50" spans="1:16" x14ac:dyDescent="0.15">
      <c r="A50" s="141">
        <v>32</v>
      </c>
      <c r="B50" s="135" t="s">
        <v>186</v>
      </c>
      <c r="C50" s="27" t="s">
        <v>59</v>
      </c>
      <c r="D50" s="27" t="s">
        <v>25</v>
      </c>
      <c r="E50" s="27" t="s">
        <v>28</v>
      </c>
      <c r="F50" s="24"/>
      <c r="G50" s="24"/>
      <c r="H50" s="23"/>
      <c r="I50" s="82"/>
      <c r="K50" s="246">
        <f t="shared" si="0"/>
        <v>125</v>
      </c>
      <c r="L50" s="250">
        <f t="shared" si="1"/>
        <v>0</v>
      </c>
      <c r="M50" s="251">
        <f t="shared" si="2"/>
        <v>0</v>
      </c>
      <c r="N50" s="251">
        <f t="shared" si="3"/>
        <v>0</v>
      </c>
      <c r="O50" s="251">
        <f t="shared" si="4"/>
        <v>0</v>
      </c>
      <c r="P50" s="251">
        <f t="shared" si="5"/>
        <v>0</v>
      </c>
    </row>
    <row r="51" spans="1:16" x14ac:dyDescent="0.15">
      <c r="A51" s="141">
        <v>33</v>
      </c>
      <c r="B51" s="135" t="s">
        <v>185</v>
      </c>
      <c r="C51" s="27" t="s">
        <v>81</v>
      </c>
      <c r="D51" s="27" t="s">
        <v>25</v>
      </c>
      <c r="E51" s="28" t="s">
        <v>26</v>
      </c>
      <c r="F51" s="24"/>
      <c r="G51" s="24"/>
      <c r="H51" s="23"/>
      <c r="I51" s="82"/>
      <c r="K51" s="246">
        <f t="shared" si="0"/>
        <v>125</v>
      </c>
      <c r="L51" s="250">
        <f t="shared" si="1"/>
        <v>0</v>
      </c>
      <c r="M51" s="251">
        <f t="shared" si="2"/>
        <v>0</v>
      </c>
      <c r="N51" s="251">
        <f t="shared" si="3"/>
        <v>0</v>
      </c>
      <c r="O51" s="251">
        <f t="shared" si="4"/>
        <v>0</v>
      </c>
      <c r="P51" s="251">
        <f t="shared" si="5"/>
        <v>0</v>
      </c>
    </row>
    <row r="52" spans="1:16" x14ac:dyDescent="0.15">
      <c r="A52" s="141">
        <v>34</v>
      </c>
      <c r="B52" s="135" t="s">
        <v>186</v>
      </c>
      <c r="C52" s="27" t="s">
        <v>81</v>
      </c>
      <c r="D52" s="27" t="s">
        <v>83</v>
      </c>
      <c r="E52" s="28" t="s">
        <v>26</v>
      </c>
      <c r="F52" s="24"/>
      <c r="G52" s="24"/>
      <c r="H52" s="23"/>
      <c r="I52" s="82"/>
      <c r="K52" s="246">
        <f t="shared" si="0"/>
        <v>125</v>
      </c>
      <c r="L52" s="250">
        <f t="shared" si="1"/>
        <v>0</v>
      </c>
      <c r="M52" s="251">
        <f t="shared" si="2"/>
        <v>0</v>
      </c>
      <c r="N52" s="251">
        <f t="shared" si="3"/>
        <v>0</v>
      </c>
      <c r="O52" s="251">
        <f t="shared" si="4"/>
        <v>0</v>
      </c>
      <c r="P52" s="251">
        <f t="shared" si="5"/>
        <v>0</v>
      </c>
    </row>
    <row r="53" spans="1:16" x14ac:dyDescent="0.15">
      <c r="A53" s="141">
        <v>35</v>
      </c>
      <c r="B53" s="135" t="s">
        <v>185</v>
      </c>
      <c r="C53" s="27" t="s">
        <v>82</v>
      </c>
      <c r="D53" s="27" t="s">
        <v>25</v>
      </c>
      <c r="E53" s="27" t="s">
        <v>24</v>
      </c>
      <c r="F53" s="24"/>
      <c r="G53" s="24"/>
      <c r="H53" s="23"/>
      <c r="I53" s="82"/>
      <c r="K53" s="246">
        <f t="shared" si="0"/>
        <v>125</v>
      </c>
      <c r="L53" s="250">
        <f t="shared" si="1"/>
        <v>0</v>
      </c>
      <c r="M53" s="251">
        <f t="shared" si="2"/>
        <v>0</v>
      </c>
      <c r="N53" s="251">
        <f t="shared" si="3"/>
        <v>0</v>
      </c>
      <c r="O53" s="251">
        <f t="shared" si="4"/>
        <v>0</v>
      </c>
      <c r="P53" s="251">
        <f t="shared" si="5"/>
        <v>0</v>
      </c>
    </row>
    <row r="54" spans="1:16" x14ac:dyDescent="0.15">
      <c r="A54" s="141">
        <v>36</v>
      </c>
      <c r="B54" s="135" t="s">
        <v>186</v>
      </c>
      <c r="C54" s="27" t="s">
        <v>82</v>
      </c>
      <c r="D54" s="27" t="s">
        <v>25</v>
      </c>
      <c r="E54" s="27" t="s">
        <v>24</v>
      </c>
      <c r="F54" s="24"/>
      <c r="G54" s="24"/>
      <c r="H54" s="23"/>
      <c r="I54" s="82"/>
      <c r="K54" s="246">
        <f t="shared" si="0"/>
        <v>125</v>
      </c>
      <c r="L54" s="250">
        <f t="shared" si="1"/>
        <v>0</v>
      </c>
      <c r="M54" s="251">
        <f t="shared" si="2"/>
        <v>0</v>
      </c>
      <c r="N54" s="251">
        <f>COUNTIF($I$25:$I$26,$I54)+COUNTIF($I$33:$I$34,$I54)+COUNTIF($I$41:$I$42,$I54)+COUNTIF($I$49:$I$50,$I54)</f>
        <v>0</v>
      </c>
      <c r="O54" s="251">
        <f>COUNTIF($I$27:$I$28,$I54)+COUNTIF($I$35:$I$36,$I54)+COUNTIF($I$43:$I$44,$I54)+COUNTIF($I$51:$I$52,$I54)</f>
        <v>0</v>
      </c>
      <c r="P54" s="251">
        <f t="shared" si="5"/>
        <v>0</v>
      </c>
    </row>
    <row r="55" spans="1:16" x14ac:dyDescent="0.15">
      <c r="A55" s="139">
        <v>37</v>
      </c>
      <c r="B55" s="131" t="s">
        <v>63</v>
      </c>
      <c r="C55" s="131" t="s">
        <v>57</v>
      </c>
      <c r="D55" s="131" t="s">
        <v>56</v>
      </c>
      <c r="E55" s="132" t="s">
        <v>30</v>
      </c>
      <c r="F55" s="183" t="s">
        <v>67</v>
      </c>
      <c r="G55" s="184"/>
      <c r="H55" s="184"/>
      <c r="I55" s="185"/>
      <c r="K55" s="246"/>
      <c r="L55" s="243"/>
      <c r="M55" s="244"/>
      <c r="N55" s="244"/>
      <c r="O55" s="244"/>
      <c r="P55" s="245"/>
    </row>
    <row r="56" spans="1:16" x14ac:dyDescent="0.15">
      <c r="A56" s="140"/>
      <c r="B56" s="133"/>
      <c r="C56" s="133"/>
      <c r="D56" s="133"/>
      <c r="E56" s="134" t="s">
        <v>68</v>
      </c>
      <c r="F56" s="24"/>
      <c r="G56" s="24"/>
      <c r="H56" s="23"/>
      <c r="I56" s="82"/>
      <c r="K56" s="246">
        <f t="shared" si="0"/>
        <v>125</v>
      </c>
      <c r="L56" s="247"/>
      <c r="M56" s="248"/>
      <c r="N56" s="248"/>
      <c r="O56" s="248"/>
      <c r="P56" s="249"/>
    </row>
    <row r="57" spans="1:16" ht="12.75" customHeight="1" x14ac:dyDescent="0.15">
      <c r="A57" s="140"/>
      <c r="B57" s="186" t="s">
        <v>187</v>
      </c>
      <c r="C57" s="186"/>
      <c r="D57" s="186"/>
      <c r="E57" s="134" t="s">
        <v>69</v>
      </c>
      <c r="F57" s="24"/>
      <c r="G57" s="24"/>
      <c r="H57" s="23"/>
      <c r="I57" s="82"/>
      <c r="K57" s="246">
        <f t="shared" si="0"/>
        <v>125</v>
      </c>
      <c r="L57" s="247"/>
      <c r="M57" s="248"/>
      <c r="N57" s="248"/>
      <c r="O57" s="248"/>
      <c r="P57" s="249"/>
    </row>
    <row r="58" spans="1:16" x14ac:dyDescent="0.15">
      <c r="A58" s="140"/>
      <c r="B58" s="186"/>
      <c r="C58" s="186"/>
      <c r="D58" s="186"/>
      <c r="E58" s="134" t="s">
        <v>70</v>
      </c>
      <c r="F58" s="24"/>
      <c r="G58" s="24"/>
      <c r="H58" s="23"/>
      <c r="I58" s="82"/>
      <c r="K58" s="246">
        <f>DATEDIF(H58,$K$1,"Y")</f>
        <v>125</v>
      </c>
      <c r="L58" s="247"/>
      <c r="M58" s="248"/>
      <c r="N58" s="248"/>
      <c r="O58" s="248"/>
      <c r="P58" s="249"/>
    </row>
    <row r="59" spans="1:16" x14ac:dyDescent="0.15">
      <c r="A59" s="140"/>
      <c r="B59" s="133"/>
      <c r="C59" s="133"/>
      <c r="D59" s="133"/>
      <c r="E59" s="134" t="s">
        <v>71</v>
      </c>
      <c r="F59" s="24"/>
      <c r="G59" s="24"/>
      <c r="H59" s="23"/>
      <c r="I59" s="82"/>
      <c r="K59" s="246">
        <f>DATEDIF(H59,$K$1,"Y")</f>
        <v>125</v>
      </c>
      <c r="L59" s="247"/>
      <c r="M59" s="248"/>
      <c r="N59" s="248"/>
      <c r="O59" s="248"/>
      <c r="P59" s="249"/>
    </row>
    <row r="60" spans="1:16" x14ac:dyDescent="0.15">
      <c r="A60" s="139">
        <v>38</v>
      </c>
      <c r="B60" s="131" t="s">
        <v>63</v>
      </c>
      <c r="C60" s="131" t="s">
        <v>59</v>
      </c>
      <c r="D60" s="131" t="s">
        <v>56</v>
      </c>
      <c r="E60" s="132" t="s">
        <v>29</v>
      </c>
      <c r="F60" s="183" t="s">
        <v>67</v>
      </c>
      <c r="G60" s="184"/>
      <c r="H60" s="184"/>
      <c r="I60" s="185"/>
      <c r="K60" s="246"/>
      <c r="L60" s="247"/>
      <c r="M60" s="248"/>
      <c r="N60" s="248"/>
      <c r="O60" s="248"/>
      <c r="P60" s="249"/>
    </row>
    <row r="61" spans="1:16" x14ac:dyDescent="0.15">
      <c r="A61" s="140"/>
      <c r="B61" s="133"/>
      <c r="C61" s="133"/>
      <c r="D61" s="133"/>
      <c r="E61" s="134" t="s">
        <v>68</v>
      </c>
      <c r="F61" s="24"/>
      <c r="G61" s="24"/>
      <c r="H61" s="23"/>
      <c r="I61" s="82"/>
      <c r="K61" s="246">
        <f t="shared" ref="K61:K83" si="6">DATEDIF(H61,$K$1,"Y")</f>
        <v>125</v>
      </c>
      <c r="L61" s="247"/>
      <c r="M61" s="248"/>
      <c r="N61" s="248"/>
      <c r="O61" s="248"/>
      <c r="P61" s="249"/>
    </row>
    <row r="62" spans="1:16" ht="12.75" customHeight="1" x14ac:dyDescent="0.15">
      <c r="A62" s="140"/>
      <c r="B62" s="186" t="s">
        <v>187</v>
      </c>
      <c r="C62" s="186"/>
      <c r="D62" s="186"/>
      <c r="E62" s="134" t="s">
        <v>69</v>
      </c>
      <c r="F62" s="24"/>
      <c r="G62" s="24"/>
      <c r="H62" s="23"/>
      <c r="I62" s="82"/>
      <c r="K62" s="246">
        <f t="shared" si="6"/>
        <v>125</v>
      </c>
      <c r="L62" s="247"/>
      <c r="M62" s="248"/>
      <c r="N62" s="248"/>
      <c r="O62" s="248"/>
      <c r="P62" s="249"/>
    </row>
    <row r="63" spans="1:16" x14ac:dyDescent="0.15">
      <c r="A63" s="140"/>
      <c r="B63" s="186"/>
      <c r="C63" s="186"/>
      <c r="D63" s="186"/>
      <c r="E63" s="134" t="s">
        <v>70</v>
      </c>
      <c r="F63" s="24"/>
      <c r="G63" s="24"/>
      <c r="H63" s="23"/>
      <c r="I63" s="82"/>
      <c r="K63" s="246">
        <f t="shared" si="6"/>
        <v>125</v>
      </c>
      <c r="L63" s="247"/>
      <c r="M63" s="248"/>
      <c r="N63" s="248"/>
      <c r="O63" s="248"/>
      <c r="P63" s="249"/>
    </row>
    <row r="64" spans="1:16" x14ac:dyDescent="0.15">
      <c r="A64" s="140"/>
      <c r="B64" s="133"/>
      <c r="C64" s="133"/>
      <c r="D64" s="133"/>
      <c r="E64" s="134" t="s">
        <v>71</v>
      </c>
      <c r="F64" s="24"/>
      <c r="G64" s="24"/>
      <c r="H64" s="23"/>
      <c r="I64" s="82"/>
      <c r="K64" s="246">
        <f t="shared" si="6"/>
        <v>125</v>
      </c>
      <c r="L64" s="247"/>
      <c r="M64" s="248"/>
      <c r="N64" s="248"/>
      <c r="O64" s="248"/>
      <c r="P64" s="249"/>
    </row>
    <row r="65" spans="1:16" x14ac:dyDescent="0.15">
      <c r="A65" s="139">
        <v>39</v>
      </c>
      <c r="B65" s="136" t="s">
        <v>63</v>
      </c>
      <c r="C65" s="131" t="s">
        <v>31</v>
      </c>
      <c r="D65" s="131" t="s">
        <v>56</v>
      </c>
      <c r="E65" s="132" t="s">
        <v>30</v>
      </c>
      <c r="F65" s="183" t="s">
        <v>67</v>
      </c>
      <c r="G65" s="184"/>
      <c r="H65" s="184"/>
      <c r="I65" s="185"/>
      <c r="K65" s="246"/>
      <c r="L65" s="247"/>
      <c r="M65" s="248"/>
      <c r="N65" s="248"/>
      <c r="O65" s="248"/>
      <c r="P65" s="249"/>
    </row>
    <row r="66" spans="1:16" x14ac:dyDescent="0.15">
      <c r="A66" s="140"/>
      <c r="B66" s="133"/>
      <c r="C66" s="133"/>
      <c r="D66" s="133"/>
      <c r="E66" s="134" t="s">
        <v>68</v>
      </c>
      <c r="F66" s="24"/>
      <c r="G66" s="24"/>
      <c r="H66" s="23"/>
      <c r="I66" s="82"/>
      <c r="K66" s="246">
        <f t="shared" si="6"/>
        <v>125</v>
      </c>
      <c r="L66" s="247"/>
      <c r="M66" s="248"/>
      <c r="N66" s="248"/>
      <c r="O66" s="248"/>
      <c r="P66" s="249"/>
    </row>
    <row r="67" spans="1:16" x14ac:dyDescent="0.15">
      <c r="A67" s="140"/>
      <c r="B67" s="186" t="s">
        <v>187</v>
      </c>
      <c r="C67" s="186"/>
      <c r="D67" s="186"/>
      <c r="E67" s="134" t="s">
        <v>69</v>
      </c>
      <c r="F67" s="24"/>
      <c r="G67" s="24"/>
      <c r="H67" s="23"/>
      <c r="I67" s="82"/>
      <c r="K67" s="246">
        <f t="shared" si="6"/>
        <v>125</v>
      </c>
      <c r="L67" s="247"/>
      <c r="M67" s="248"/>
      <c r="N67" s="248"/>
      <c r="O67" s="248"/>
      <c r="P67" s="249"/>
    </row>
    <row r="68" spans="1:16" x14ac:dyDescent="0.15">
      <c r="A68" s="140"/>
      <c r="B68" s="186"/>
      <c r="C68" s="186"/>
      <c r="D68" s="186"/>
      <c r="E68" s="134" t="s">
        <v>70</v>
      </c>
      <c r="F68" s="24"/>
      <c r="G68" s="24"/>
      <c r="H68" s="23"/>
      <c r="I68" s="82"/>
      <c r="K68" s="246">
        <f t="shared" si="6"/>
        <v>125</v>
      </c>
      <c r="L68" s="247"/>
      <c r="M68" s="248"/>
      <c r="N68" s="248"/>
      <c r="O68" s="248"/>
      <c r="P68" s="249"/>
    </row>
    <row r="69" spans="1:16" x14ac:dyDescent="0.15">
      <c r="A69" s="140"/>
      <c r="B69" s="133"/>
      <c r="C69" s="133"/>
      <c r="D69" s="133"/>
      <c r="E69" s="134" t="s">
        <v>71</v>
      </c>
      <c r="F69" s="24"/>
      <c r="G69" s="24"/>
      <c r="H69" s="23"/>
      <c r="I69" s="82"/>
      <c r="K69" s="246">
        <f t="shared" si="6"/>
        <v>125</v>
      </c>
      <c r="L69" s="247"/>
      <c r="M69" s="248"/>
      <c r="N69" s="248"/>
      <c r="O69" s="248"/>
      <c r="P69" s="249"/>
    </row>
    <row r="70" spans="1:16" x14ac:dyDescent="0.15">
      <c r="A70" s="139">
        <v>40</v>
      </c>
      <c r="B70" s="136" t="s">
        <v>63</v>
      </c>
      <c r="C70" s="131" t="s">
        <v>55</v>
      </c>
      <c r="D70" s="131" t="s">
        <v>56</v>
      </c>
      <c r="E70" s="132" t="s">
        <v>29</v>
      </c>
      <c r="F70" s="183" t="s">
        <v>67</v>
      </c>
      <c r="G70" s="184"/>
      <c r="H70" s="184"/>
      <c r="I70" s="185"/>
      <c r="K70" s="246"/>
      <c r="L70" s="247"/>
      <c r="M70" s="248"/>
      <c r="N70" s="248"/>
      <c r="O70" s="248"/>
      <c r="P70" s="249"/>
    </row>
    <row r="71" spans="1:16" x14ac:dyDescent="0.15">
      <c r="A71" s="140"/>
      <c r="B71" s="133"/>
      <c r="C71" s="133"/>
      <c r="D71" s="133"/>
      <c r="E71" s="134" t="s">
        <v>68</v>
      </c>
      <c r="F71" s="24"/>
      <c r="G71" s="24"/>
      <c r="H71" s="23"/>
      <c r="I71" s="82"/>
      <c r="K71" s="246">
        <f t="shared" si="6"/>
        <v>125</v>
      </c>
      <c r="L71" s="247"/>
      <c r="M71" s="248"/>
      <c r="N71" s="248"/>
      <c r="O71" s="248"/>
      <c r="P71" s="249"/>
    </row>
    <row r="72" spans="1:16" x14ac:dyDescent="0.15">
      <c r="A72" s="140"/>
      <c r="B72" s="186" t="s">
        <v>187</v>
      </c>
      <c r="C72" s="186"/>
      <c r="D72" s="186"/>
      <c r="E72" s="134" t="s">
        <v>69</v>
      </c>
      <c r="F72" s="83"/>
      <c r="G72" s="83"/>
      <c r="H72" s="23"/>
      <c r="I72" s="82"/>
      <c r="K72" s="246">
        <f t="shared" si="6"/>
        <v>125</v>
      </c>
      <c r="L72" s="247"/>
      <c r="M72" s="248"/>
      <c r="N72" s="248"/>
      <c r="O72" s="248"/>
      <c r="P72" s="249"/>
    </row>
    <row r="73" spans="1:16" x14ac:dyDescent="0.15">
      <c r="A73" s="140"/>
      <c r="B73" s="186"/>
      <c r="C73" s="186"/>
      <c r="D73" s="186"/>
      <c r="E73" s="134" t="s">
        <v>70</v>
      </c>
      <c r="F73" s="24"/>
      <c r="G73" s="24"/>
      <c r="H73" s="23"/>
      <c r="I73" s="82"/>
      <c r="K73" s="246">
        <f t="shared" si="6"/>
        <v>125</v>
      </c>
      <c r="L73" s="247"/>
      <c r="M73" s="248"/>
      <c r="N73" s="248"/>
      <c r="O73" s="248"/>
      <c r="P73" s="249"/>
    </row>
    <row r="74" spans="1:16" x14ac:dyDescent="0.15">
      <c r="A74" s="140"/>
      <c r="B74" s="133"/>
      <c r="C74" s="133"/>
      <c r="D74" s="133"/>
      <c r="E74" s="134" t="s">
        <v>71</v>
      </c>
      <c r="F74" s="24"/>
      <c r="G74" s="24"/>
      <c r="H74" s="23"/>
      <c r="I74" s="82"/>
      <c r="K74" s="246">
        <f t="shared" si="6"/>
        <v>125</v>
      </c>
      <c r="L74" s="247"/>
      <c r="M74" s="248"/>
      <c r="N74" s="248"/>
      <c r="O74" s="248"/>
      <c r="P74" s="249"/>
    </row>
    <row r="75" spans="1:16" x14ac:dyDescent="0.15">
      <c r="A75" s="139">
        <v>41</v>
      </c>
      <c r="B75" s="131" t="s">
        <v>63</v>
      </c>
      <c r="C75" s="131"/>
      <c r="D75" s="131" t="s">
        <v>61</v>
      </c>
      <c r="E75" s="132" t="s">
        <v>62</v>
      </c>
      <c r="F75" s="183" t="s">
        <v>67</v>
      </c>
      <c r="G75" s="184"/>
      <c r="H75" s="184"/>
      <c r="I75" s="185"/>
      <c r="K75" s="246"/>
      <c r="L75" s="247"/>
      <c r="M75" s="248"/>
      <c r="N75" s="248"/>
      <c r="O75" s="248"/>
      <c r="P75" s="249"/>
    </row>
    <row r="76" spans="1:16" x14ac:dyDescent="0.15">
      <c r="A76" s="140"/>
      <c r="B76" s="133"/>
      <c r="C76" s="133"/>
      <c r="D76" s="133"/>
      <c r="E76" s="134" t="s">
        <v>68</v>
      </c>
      <c r="F76" s="24"/>
      <c r="G76" s="24"/>
      <c r="H76" s="23"/>
      <c r="I76" s="82"/>
      <c r="K76" s="246">
        <f t="shared" si="6"/>
        <v>125</v>
      </c>
      <c r="L76" s="247"/>
      <c r="M76" s="248"/>
      <c r="N76" s="248"/>
      <c r="O76" s="248"/>
      <c r="P76" s="249"/>
    </row>
    <row r="77" spans="1:16" ht="12.75" customHeight="1" x14ac:dyDescent="0.15">
      <c r="A77" s="140"/>
      <c r="B77" s="187" t="s">
        <v>188</v>
      </c>
      <c r="C77" s="187"/>
      <c r="D77" s="187"/>
      <c r="E77" s="134" t="s">
        <v>69</v>
      </c>
      <c r="F77" s="24"/>
      <c r="G77" s="24"/>
      <c r="H77" s="23"/>
      <c r="I77" s="82"/>
      <c r="K77" s="246">
        <f t="shared" si="6"/>
        <v>125</v>
      </c>
      <c r="L77" s="247"/>
      <c r="M77" s="248"/>
      <c r="N77" s="248"/>
      <c r="O77" s="248"/>
      <c r="P77" s="249"/>
    </row>
    <row r="78" spans="1:16" x14ac:dyDescent="0.15">
      <c r="A78" s="142"/>
      <c r="B78" s="187"/>
      <c r="C78" s="187"/>
      <c r="D78" s="187"/>
      <c r="E78" s="134" t="s">
        <v>70</v>
      </c>
      <c r="F78" s="24"/>
      <c r="G78" s="24"/>
      <c r="H78" s="23"/>
      <c r="I78" s="82"/>
      <c r="K78" s="246">
        <f t="shared" si="6"/>
        <v>125</v>
      </c>
      <c r="L78" s="247"/>
      <c r="M78" s="248"/>
      <c r="N78" s="248"/>
      <c r="O78" s="248"/>
      <c r="P78" s="249"/>
    </row>
    <row r="79" spans="1:16" x14ac:dyDescent="0.15">
      <c r="A79" s="142"/>
      <c r="B79" s="187"/>
      <c r="C79" s="187"/>
      <c r="D79" s="187"/>
      <c r="E79" s="134" t="s">
        <v>71</v>
      </c>
      <c r="F79" s="24"/>
      <c r="G79" s="24"/>
      <c r="H79" s="23"/>
      <c r="I79" s="82"/>
      <c r="K79" s="246">
        <f t="shared" si="6"/>
        <v>125</v>
      </c>
      <c r="L79" s="247"/>
      <c r="M79" s="248"/>
      <c r="N79" s="248"/>
      <c r="O79" s="248"/>
      <c r="P79" s="249"/>
    </row>
    <row r="80" spans="1:16" x14ac:dyDescent="0.15">
      <c r="A80" s="142"/>
      <c r="B80" s="187"/>
      <c r="C80" s="187"/>
      <c r="D80" s="187"/>
      <c r="E80" s="134" t="s">
        <v>72</v>
      </c>
      <c r="F80" s="24"/>
      <c r="G80" s="24"/>
      <c r="H80" s="23"/>
      <c r="I80" s="82"/>
      <c r="K80" s="246">
        <f t="shared" si="6"/>
        <v>125</v>
      </c>
      <c r="L80" s="247"/>
      <c r="M80" s="248"/>
      <c r="N80" s="248"/>
      <c r="O80" s="248"/>
      <c r="P80" s="249"/>
    </row>
    <row r="81" spans="1:16" x14ac:dyDescent="0.15">
      <c r="A81" s="142"/>
      <c r="B81" s="187"/>
      <c r="C81" s="187"/>
      <c r="D81" s="187"/>
      <c r="E81" s="134" t="s">
        <v>73</v>
      </c>
      <c r="F81" s="24"/>
      <c r="G81" s="24"/>
      <c r="H81" s="23"/>
      <c r="I81" s="82"/>
      <c r="K81" s="246">
        <f t="shared" si="6"/>
        <v>125</v>
      </c>
      <c r="L81" s="247"/>
      <c r="M81" s="248"/>
      <c r="N81" s="248"/>
      <c r="O81" s="248"/>
      <c r="P81" s="249"/>
    </row>
    <row r="82" spans="1:16" x14ac:dyDescent="0.15">
      <c r="A82" s="142"/>
      <c r="B82" s="187"/>
      <c r="C82" s="187"/>
      <c r="D82" s="187"/>
      <c r="E82" s="134" t="s">
        <v>74</v>
      </c>
      <c r="F82" s="24"/>
      <c r="G82" s="24"/>
      <c r="H82" s="23"/>
      <c r="I82" s="82"/>
      <c r="K82" s="246">
        <f t="shared" si="6"/>
        <v>125</v>
      </c>
      <c r="L82" s="247"/>
      <c r="M82" s="248"/>
      <c r="N82" s="248"/>
      <c r="O82" s="248"/>
      <c r="P82" s="249"/>
    </row>
    <row r="83" spans="1:16" x14ac:dyDescent="0.15">
      <c r="A83" s="143"/>
      <c r="B83" s="137"/>
      <c r="C83" s="137"/>
      <c r="D83" s="137"/>
      <c r="E83" s="138" t="s">
        <v>75</v>
      </c>
      <c r="F83" s="24"/>
      <c r="G83" s="24"/>
      <c r="H83" s="23"/>
      <c r="I83" s="82"/>
      <c r="K83" s="246">
        <f t="shared" si="6"/>
        <v>125</v>
      </c>
      <c r="L83" s="252"/>
      <c r="M83" s="253"/>
      <c r="N83" s="253"/>
      <c r="O83" s="253"/>
      <c r="P83" s="254"/>
    </row>
  </sheetData>
  <sheetProtection algorithmName="SHA-512" hashValue="P67VNOnaVXcPaHyqadOZ13/lu3o/7H9cDZhfXnh2hqcM/AW2PCoyNuMGGFe0j5XiPUc2faEPaD6Et/fE8erZ1Q==" saltValue="oBFMugHEKHoSwsN2DzlvJg==" spinCount="100000" sheet="1" selectLockedCells="1"/>
  <mergeCells count="23">
    <mergeCell ref="L1:L2"/>
    <mergeCell ref="M1:P1"/>
    <mergeCell ref="B62:D63"/>
    <mergeCell ref="B67:D68"/>
    <mergeCell ref="B72:D73"/>
    <mergeCell ref="F60:I60"/>
    <mergeCell ref="B77:D82"/>
    <mergeCell ref="A1:E1"/>
    <mergeCell ref="A2:E2"/>
    <mergeCell ref="F65:I65"/>
    <mergeCell ref="F70:I70"/>
    <mergeCell ref="F75:I75"/>
    <mergeCell ref="B5:D6"/>
    <mergeCell ref="B15:D16"/>
    <mergeCell ref="B20:D21"/>
    <mergeCell ref="B10:D11"/>
    <mergeCell ref="B57:D58"/>
    <mergeCell ref="F1:I1"/>
    <mergeCell ref="F3:I3"/>
    <mergeCell ref="F8:I8"/>
    <mergeCell ref="F13:I13"/>
    <mergeCell ref="F18:I18"/>
    <mergeCell ref="F55:I55"/>
  </mergeCells>
  <conditionalFormatting sqref="M3:P55">
    <cfRule type="cellIs" dxfId="11" priority="4" operator="equal">
      <formula>0</formula>
    </cfRule>
  </conditionalFormatting>
  <conditionalFormatting sqref="M23:P54 M3:O22 M55:O55">
    <cfRule type="cellIs" dxfId="10" priority="3" operator="greaterThan">
      <formula>2</formula>
    </cfRule>
  </conditionalFormatting>
  <conditionalFormatting sqref="P3:P55 L3:L55">
    <cfRule type="cellIs" dxfId="9" priority="2" operator="greaterThan">
      <formula>3</formula>
    </cfRule>
  </conditionalFormatting>
  <conditionalFormatting sqref="P23:P54">
    <cfRule type="expression" dxfId="8" priority="1">
      <formula>AND(#REF!&gt;#REF!,P23&gt;1)</formula>
    </cfRule>
  </conditionalFormatting>
  <pageMargins left="0.7" right="0.7" top="0.75" bottom="0.75" header="0.3" footer="0.3"/>
  <pageSetup paperSize="9" orientation="portrait" horizontalDpi="0" verticalDpi="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P83"/>
  <sheetViews>
    <sheetView workbookViewId="0">
      <selection activeCell="F3" sqref="F3:I3"/>
    </sheetView>
  </sheetViews>
  <sheetFormatPr baseColWidth="10" defaultColWidth="8.83203125" defaultRowHeight="13" x14ac:dyDescent="0.15"/>
  <cols>
    <col min="1" max="1" width="3" bestFit="1" customWidth="1"/>
    <col min="2" max="2" width="10" bestFit="1" customWidth="1"/>
    <col min="3" max="3" width="6.1640625" bestFit="1" customWidth="1"/>
    <col min="4" max="4" width="7.6640625" bestFit="1" customWidth="1"/>
    <col min="5" max="5" width="14.1640625" bestFit="1" customWidth="1"/>
    <col min="6" max="7" width="22.83203125" customWidth="1"/>
    <col min="8" max="9" width="14.33203125" customWidth="1"/>
    <col min="11" max="11" width="10.1640625" bestFit="1" customWidth="1"/>
    <col min="12" max="12" width="15.5" customWidth="1"/>
  </cols>
  <sheetData>
    <row r="1" spans="1:16" ht="19" thickBot="1" x14ac:dyDescent="0.25">
      <c r="A1" s="176" t="s">
        <v>77</v>
      </c>
      <c r="B1" s="176"/>
      <c r="C1" s="176"/>
      <c r="D1" s="176"/>
      <c r="E1" s="176"/>
      <c r="F1" s="180">
        <f>Instructions!C28</f>
        <v>0</v>
      </c>
      <c r="G1" s="181"/>
      <c r="H1" s="181"/>
      <c r="I1" s="182"/>
      <c r="K1" s="21">
        <f>Instructions!$I$10</f>
        <v>45815</v>
      </c>
      <c r="L1" s="239" t="s">
        <v>228</v>
      </c>
      <c r="M1" s="240" t="s">
        <v>229</v>
      </c>
      <c r="N1" s="240"/>
      <c r="O1" s="240"/>
      <c r="P1" s="240"/>
    </row>
    <row r="2" spans="1:16" x14ac:dyDescent="0.15">
      <c r="A2" s="177" t="s">
        <v>1</v>
      </c>
      <c r="B2" s="178"/>
      <c r="C2" s="178"/>
      <c r="D2" s="178"/>
      <c r="E2" s="179"/>
      <c r="F2" s="32" t="s">
        <v>171</v>
      </c>
      <c r="G2" s="32" t="s">
        <v>172</v>
      </c>
      <c r="H2" s="33" t="s">
        <v>78</v>
      </c>
      <c r="I2" s="33" t="s">
        <v>105</v>
      </c>
      <c r="K2" s="29" t="s">
        <v>84</v>
      </c>
      <c r="L2" s="241"/>
      <c r="M2" s="242">
        <v>9</v>
      </c>
      <c r="N2" s="242">
        <v>10</v>
      </c>
      <c r="O2" s="242">
        <v>11</v>
      </c>
      <c r="P2" s="242">
        <v>12</v>
      </c>
    </row>
    <row r="3" spans="1:16" x14ac:dyDescent="0.15">
      <c r="A3" s="139">
        <v>1</v>
      </c>
      <c r="B3" s="131" t="s">
        <v>63</v>
      </c>
      <c r="C3" s="131" t="s">
        <v>55</v>
      </c>
      <c r="D3" s="131" t="s">
        <v>56</v>
      </c>
      <c r="E3" s="132" t="s">
        <v>30</v>
      </c>
      <c r="F3" s="183" t="s">
        <v>67</v>
      </c>
      <c r="G3" s="184"/>
      <c r="H3" s="184"/>
      <c r="I3" s="185"/>
      <c r="K3" s="20"/>
      <c r="L3" s="243"/>
      <c r="M3" s="244"/>
      <c r="N3" s="244"/>
      <c r="O3" s="244"/>
      <c r="P3" s="245"/>
    </row>
    <row r="4" spans="1:16" x14ac:dyDescent="0.15">
      <c r="A4" s="140"/>
      <c r="B4" s="133"/>
      <c r="C4" s="133"/>
      <c r="D4" s="133"/>
      <c r="E4" s="134" t="s">
        <v>68</v>
      </c>
      <c r="F4" s="24"/>
      <c r="G4" s="24"/>
      <c r="H4" s="23"/>
      <c r="I4" s="82"/>
      <c r="K4" s="246">
        <f>DATEDIF(H4,$K$1,"Y")</f>
        <v>125</v>
      </c>
      <c r="L4" s="247"/>
      <c r="M4" s="248"/>
      <c r="N4" s="248"/>
      <c r="O4" s="248"/>
      <c r="P4" s="249"/>
    </row>
    <row r="5" spans="1:16" x14ac:dyDescent="0.15">
      <c r="A5" s="140"/>
      <c r="B5" s="186" t="s">
        <v>187</v>
      </c>
      <c r="C5" s="186"/>
      <c r="D5" s="186"/>
      <c r="E5" s="134" t="s">
        <v>69</v>
      </c>
      <c r="F5" s="24"/>
      <c r="G5" s="24"/>
      <c r="H5" s="23"/>
      <c r="I5" s="82"/>
      <c r="K5" s="246">
        <f>DATEDIF(H5,$K$1,"Y")</f>
        <v>125</v>
      </c>
      <c r="L5" s="247"/>
      <c r="M5" s="248"/>
      <c r="N5" s="248"/>
      <c r="O5" s="248"/>
      <c r="P5" s="249"/>
    </row>
    <row r="6" spans="1:16" x14ac:dyDescent="0.15">
      <c r="A6" s="140"/>
      <c r="B6" s="186"/>
      <c r="C6" s="186"/>
      <c r="D6" s="186"/>
      <c r="E6" s="134" t="s">
        <v>70</v>
      </c>
      <c r="F6" s="24"/>
      <c r="G6" s="24"/>
      <c r="H6" s="23"/>
      <c r="I6" s="82"/>
      <c r="K6" s="246">
        <f>DATEDIF(H6,$K$1,"Y")</f>
        <v>125</v>
      </c>
      <c r="L6" s="247"/>
      <c r="M6" s="248"/>
      <c r="N6" s="248"/>
      <c r="O6" s="248"/>
      <c r="P6" s="249"/>
    </row>
    <row r="7" spans="1:16" x14ac:dyDescent="0.15">
      <c r="A7" s="140"/>
      <c r="B7" s="133"/>
      <c r="C7" s="133"/>
      <c r="D7" s="133"/>
      <c r="E7" s="134" t="s">
        <v>71</v>
      </c>
      <c r="F7" s="24"/>
      <c r="G7" s="24"/>
      <c r="H7" s="23"/>
      <c r="I7" s="82"/>
      <c r="K7" s="246">
        <f>DATEDIF(H7,$K$1,"Y")</f>
        <v>125</v>
      </c>
      <c r="L7" s="247"/>
      <c r="M7" s="248"/>
      <c r="N7" s="248"/>
      <c r="O7" s="248"/>
      <c r="P7" s="249"/>
    </row>
    <row r="8" spans="1:16" x14ac:dyDescent="0.15">
      <c r="A8" s="139">
        <v>2</v>
      </c>
      <c r="B8" s="131" t="s">
        <v>63</v>
      </c>
      <c r="C8" s="131" t="s">
        <v>57</v>
      </c>
      <c r="D8" s="131" t="s">
        <v>56</v>
      </c>
      <c r="E8" s="132" t="s">
        <v>29</v>
      </c>
      <c r="F8" s="183" t="s">
        <v>67</v>
      </c>
      <c r="G8" s="184"/>
      <c r="H8" s="184"/>
      <c r="I8" s="185"/>
      <c r="K8" s="20"/>
      <c r="L8" s="247"/>
      <c r="M8" s="248"/>
      <c r="N8" s="248"/>
      <c r="O8" s="248"/>
      <c r="P8" s="249"/>
    </row>
    <row r="9" spans="1:16" x14ac:dyDescent="0.15">
      <c r="A9" s="140"/>
      <c r="B9" s="133"/>
      <c r="C9" s="133"/>
      <c r="D9" s="133"/>
      <c r="E9" s="134" t="s">
        <v>68</v>
      </c>
      <c r="F9" s="24"/>
      <c r="G9" s="24"/>
      <c r="H9" s="23"/>
      <c r="I9" s="82"/>
      <c r="K9" s="246">
        <f>DATEDIF(H9,$K$1,"Y")</f>
        <v>125</v>
      </c>
      <c r="L9" s="247"/>
      <c r="M9" s="248"/>
      <c r="N9" s="248"/>
      <c r="O9" s="248"/>
      <c r="P9" s="249"/>
    </row>
    <row r="10" spans="1:16" ht="12.75" customHeight="1" x14ac:dyDescent="0.15">
      <c r="A10" s="140"/>
      <c r="B10" s="186" t="s">
        <v>187</v>
      </c>
      <c r="C10" s="186"/>
      <c r="D10" s="186"/>
      <c r="E10" s="134" t="s">
        <v>69</v>
      </c>
      <c r="F10" s="24"/>
      <c r="G10" s="24"/>
      <c r="H10" s="23"/>
      <c r="I10" s="82"/>
      <c r="K10" s="246">
        <f t="shared" ref="K10:K57" si="0">DATEDIF(H10,$K$1,"Y")</f>
        <v>125</v>
      </c>
      <c r="L10" s="247"/>
      <c r="M10" s="248"/>
      <c r="N10" s="248"/>
      <c r="O10" s="248"/>
      <c r="P10" s="249"/>
    </row>
    <row r="11" spans="1:16" x14ac:dyDescent="0.15">
      <c r="A11" s="140"/>
      <c r="B11" s="186"/>
      <c r="C11" s="186"/>
      <c r="D11" s="186"/>
      <c r="E11" s="134" t="s">
        <v>70</v>
      </c>
      <c r="F11" s="24"/>
      <c r="G11" s="24"/>
      <c r="H11" s="23"/>
      <c r="I11" s="82"/>
      <c r="K11" s="246">
        <f t="shared" si="0"/>
        <v>125</v>
      </c>
      <c r="L11" s="247"/>
      <c r="M11" s="248"/>
      <c r="N11" s="248"/>
      <c r="O11" s="248"/>
      <c r="P11" s="249"/>
    </row>
    <row r="12" spans="1:16" x14ac:dyDescent="0.15">
      <c r="A12" s="140"/>
      <c r="B12" s="133"/>
      <c r="C12" s="133"/>
      <c r="D12" s="133"/>
      <c r="E12" s="134" t="s">
        <v>71</v>
      </c>
      <c r="F12" s="24"/>
      <c r="G12" s="24"/>
      <c r="H12" s="23"/>
      <c r="I12" s="82"/>
      <c r="K12" s="246">
        <f t="shared" si="0"/>
        <v>125</v>
      </c>
      <c r="L12" s="247"/>
      <c r="M12" s="248"/>
      <c r="N12" s="248"/>
      <c r="O12" s="248"/>
      <c r="P12" s="249"/>
    </row>
    <row r="13" spans="1:16" x14ac:dyDescent="0.15">
      <c r="A13" s="139">
        <v>3</v>
      </c>
      <c r="B13" s="131" t="s">
        <v>63</v>
      </c>
      <c r="C13" s="131" t="s">
        <v>60</v>
      </c>
      <c r="D13" s="131" t="s">
        <v>56</v>
      </c>
      <c r="E13" s="132" t="s">
        <v>30</v>
      </c>
      <c r="F13" s="183" t="s">
        <v>67</v>
      </c>
      <c r="G13" s="184"/>
      <c r="H13" s="184"/>
      <c r="I13" s="185"/>
      <c r="K13" s="20"/>
      <c r="L13" s="247"/>
      <c r="M13" s="248"/>
      <c r="N13" s="248"/>
      <c r="O13" s="248"/>
      <c r="P13" s="249"/>
    </row>
    <row r="14" spans="1:16" x14ac:dyDescent="0.15">
      <c r="A14" s="140"/>
      <c r="B14" s="133"/>
      <c r="C14" s="133"/>
      <c r="D14" s="133"/>
      <c r="E14" s="134" t="s">
        <v>68</v>
      </c>
      <c r="F14" s="24"/>
      <c r="G14" s="24"/>
      <c r="H14" s="23"/>
      <c r="I14" s="82"/>
      <c r="K14" s="246">
        <f>DATEDIF(H14,$K$1,"Y")</f>
        <v>125</v>
      </c>
      <c r="L14" s="247"/>
      <c r="M14" s="248"/>
      <c r="N14" s="248"/>
      <c r="O14" s="248"/>
      <c r="P14" s="249"/>
    </row>
    <row r="15" spans="1:16" x14ac:dyDescent="0.15">
      <c r="A15" s="140"/>
      <c r="B15" s="186" t="s">
        <v>187</v>
      </c>
      <c r="C15" s="186"/>
      <c r="D15" s="186"/>
      <c r="E15" s="134" t="s">
        <v>69</v>
      </c>
      <c r="F15" s="24"/>
      <c r="G15" s="24"/>
      <c r="H15" s="23"/>
      <c r="I15" s="82"/>
      <c r="K15" s="246">
        <f t="shared" si="0"/>
        <v>125</v>
      </c>
      <c r="L15" s="247"/>
      <c r="M15" s="248"/>
      <c r="N15" s="248"/>
      <c r="O15" s="248"/>
      <c r="P15" s="249"/>
    </row>
    <row r="16" spans="1:16" x14ac:dyDescent="0.15">
      <c r="A16" s="140"/>
      <c r="B16" s="186"/>
      <c r="C16" s="186"/>
      <c r="D16" s="186"/>
      <c r="E16" s="134" t="s">
        <v>70</v>
      </c>
      <c r="F16" s="24"/>
      <c r="G16" s="24"/>
      <c r="H16" s="23"/>
      <c r="I16" s="82"/>
      <c r="K16" s="246">
        <f t="shared" si="0"/>
        <v>125</v>
      </c>
      <c r="L16" s="247"/>
      <c r="M16" s="248"/>
      <c r="N16" s="248"/>
      <c r="O16" s="248"/>
      <c r="P16" s="249"/>
    </row>
    <row r="17" spans="1:16" x14ac:dyDescent="0.15">
      <c r="A17" s="140"/>
      <c r="B17" s="133"/>
      <c r="C17" s="133"/>
      <c r="D17" s="133"/>
      <c r="E17" s="134" t="s">
        <v>71</v>
      </c>
      <c r="F17" s="24"/>
      <c r="G17" s="24"/>
      <c r="H17" s="23"/>
      <c r="I17" s="82"/>
      <c r="K17" s="246">
        <f t="shared" si="0"/>
        <v>125</v>
      </c>
      <c r="L17" s="247"/>
      <c r="M17" s="248"/>
      <c r="N17" s="248"/>
      <c r="O17" s="248"/>
      <c r="P17" s="249"/>
    </row>
    <row r="18" spans="1:16" x14ac:dyDescent="0.15">
      <c r="A18" s="139">
        <v>4</v>
      </c>
      <c r="B18" s="131" t="s">
        <v>63</v>
      </c>
      <c r="C18" s="131" t="s">
        <v>31</v>
      </c>
      <c r="D18" s="131" t="s">
        <v>56</v>
      </c>
      <c r="E18" s="132" t="s">
        <v>29</v>
      </c>
      <c r="F18" s="183" t="s">
        <v>67</v>
      </c>
      <c r="G18" s="184"/>
      <c r="H18" s="184"/>
      <c r="I18" s="185"/>
      <c r="K18" s="20"/>
      <c r="L18" s="247"/>
      <c r="M18" s="248"/>
      <c r="N18" s="248"/>
      <c r="O18" s="248"/>
      <c r="P18" s="249"/>
    </row>
    <row r="19" spans="1:16" x14ac:dyDescent="0.15">
      <c r="A19" s="140"/>
      <c r="B19" s="133"/>
      <c r="C19" s="133"/>
      <c r="D19" s="133"/>
      <c r="E19" s="134" t="s">
        <v>68</v>
      </c>
      <c r="F19" s="24"/>
      <c r="G19" s="24"/>
      <c r="H19" s="23"/>
      <c r="I19" s="82"/>
      <c r="K19" s="246">
        <f>DATEDIF(H19,$K$1,"Y")</f>
        <v>125</v>
      </c>
      <c r="L19" s="247"/>
      <c r="M19" s="248"/>
      <c r="N19" s="248"/>
      <c r="O19" s="248"/>
      <c r="P19" s="249"/>
    </row>
    <row r="20" spans="1:16" x14ac:dyDescent="0.15">
      <c r="A20" s="140"/>
      <c r="B20" s="186" t="s">
        <v>187</v>
      </c>
      <c r="C20" s="186"/>
      <c r="D20" s="186"/>
      <c r="E20" s="134" t="s">
        <v>69</v>
      </c>
      <c r="F20" s="24"/>
      <c r="G20" s="24"/>
      <c r="H20" s="23"/>
      <c r="I20" s="82"/>
      <c r="K20" s="246">
        <f t="shared" si="0"/>
        <v>125</v>
      </c>
      <c r="L20" s="247"/>
      <c r="M20" s="248"/>
      <c r="N20" s="248"/>
      <c r="O20" s="248"/>
      <c r="P20" s="249"/>
    </row>
    <row r="21" spans="1:16" x14ac:dyDescent="0.15">
      <c r="A21" s="140"/>
      <c r="B21" s="186"/>
      <c r="C21" s="186"/>
      <c r="D21" s="186"/>
      <c r="E21" s="134" t="s">
        <v>70</v>
      </c>
      <c r="F21" s="24"/>
      <c r="G21" s="24"/>
      <c r="H21" s="23"/>
      <c r="I21" s="82"/>
      <c r="K21" s="246">
        <f t="shared" si="0"/>
        <v>125</v>
      </c>
      <c r="L21" s="247"/>
      <c r="M21" s="248"/>
      <c r="N21" s="248"/>
      <c r="O21" s="248"/>
      <c r="P21" s="249"/>
    </row>
    <row r="22" spans="1:16" x14ac:dyDescent="0.15">
      <c r="A22" s="140"/>
      <c r="B22" s="133"/>
      <c r="C22" s="133"/>
      <c r="D22" s="133"/>
      <c r="E22" s="134" t="s">
        <v>71</v>
      </c>
      <c r="F22" s="24"/>
      <c r="G22" s="24"/>
      <c r="H22" s="23"/>
      <c r="I22" s="82"/>
      <c r="K22" s="246">
        <f t="shared" si="0"/>
        <v>125</v>
      </c>
      <c r="L22" s="247"/>
      <c r="M22" s="248"/>
      <c r="N22" s="248"/>
      <c r="O22" s="248"/>
      <c r="P22" s="249"/>
    </row>
    <row r="23" spans="1:16" x14ac:dyDescent="0.15">
      <c r="A23" s="141">
        <v>5</v>
      </c>
      <c r="B23" s="135" t="s">
        <v>185</v>
      </c>
      <c r="C23" s="27" t="s">
        <v>57</v>
      </c>
      <c r="D23" s="27" t="s">
        <v>58</v>
      </c>
      <c r="E23" s="28" t="s">
        <v>28</v>
      </c>
      <c r="F23" s="24"/>
      <c r="G23" s="24"/>
      <c r="H23" s="23"/>
      <c r="I23" s="82"/>
      <c r="K23" s="246">
        <f t="shared" si="0"/>
        <v>125</v>
      </c>
      <c r="L23" s="250">
        <f>SUM(M23:P23)</f>
        <v>0</v>
      </c>
      <c r="M23" s="251">
        <f>COUNTIF($I$23:$I$24,$I23)+COUNTIF($I$31:$I$32,$I23)+COUNTIF($I$39:$I$40,$I23)+COUNTIF($I$47:$I$48,$I23)</f>
        <v>0</v>
      </c>
      <c r="N23" s="251">
        <f>COUNTIF($I$25:$I$26,$I23)+COUNTIF($I$33:$I$34,$I23)+COUNTIF($I$41:$I$42,$I23)+COUNTIF($I$49:$I$50,$I23)</f>
        <v>0</v>
      </c>
      <c r="O23" s="251">
        <f>COUNTIF($I$27:$I$28,$I23)+COUNTIF($I$35:$I$36,$I23)+COUNTIF($I$43:$I$44,$I23)+COUNTIF($I$51:$I$52,$I23)</f>
        <v>0</v>
      </c>
      <c r="P23" s="251">
        <f>COUNTIF($I$29:$I$30,$I23)+COUNTIF($I$37:$I$38,$I23)+COUNTIF($I$45:$I$46,$I23)+COUNTIF($I$53:$I$54,$I23)</f>
        <v>0</v>
      </c>
    </row>
    <row r="24" spans="1:16" x14ac:dyDescent="0.15">
      <c r="A24" s="141">
        <v>6</v>
      </c>
      <c r="B24" s="135" t="s">
        <v>186</v>
      </c>
      <c r="C24" s="27" t="s">
        <v>57</v>
      </c>
      <c r="D24" s="27" t="s">
        <v>58</v>
      </c>
      <c r="E24" s="28" t="s">
        <v>28</v>
      </c>
      <c r="F24" s="24"/>
      <c r="G24" s="24"/>
      <c r="H24" s="23"/>
      <c r="I24" s="82"/>
      <c r="K24" s="246">
        <f t="shared" si="0"/>
        <v>125</v>
      </c>
      <c r="L24" s="250">
        <f t="shared" ref="L24:L54" si="1">SUM(M24:P24)</f>
        <v>0</v>
      </c>
      <c r="M24" s="251">
        <f t="shared" ref="M24:M54" si="2">COUNTIF($I$23:$I$24,$I24)+COUNTIF($I$31:$I$32,$I24)+COUNTIF($I$39:$I$40,$I24)+COUNTIF($I$47:$I$48,$I24)</f>
        <v>0</v>
      </c>
      <c r="N24" s="251">
        <f t="shared" ref="N24:N53" si="3">COUNTIF($I$25:$I$26,$I24)+COUNTIF($I$33:$I$34,$I24)+COUNTIF($I$41:$I$42,$I24)+COUNTIF($I$49:$I$50,$I24)</f>
        <v>0</v>
      </c>
      <c r="O24" s="251">
        <f t="shared" ref="O24:O53" si="4">COUNTIF($I$27:$I$28,$I24)+COUNTIF($I$35:$I$36,$I24)+COUNTIF($I$43:$I$44,$I24)+COUNTIF($I$51:$I$52,$I24)</f>
        <v>0</v>
      </c>
      <c r="P24" s="251">
        <f t="shared" ref="P24:P54" si="5">COUNTIF($I$29:$I$30,$I24)+COUNTIF($I$37:$I$38,$I24)+COUNTIF($I$45:$I$46,$I24)+COUNTIF($I$53:$I$54,$I24)</f>
        <v>0</v>
      </c>
    </row>
    <row r="25" spans="1:16" x14ac:dyDescent="0.15">
      <c r="A25" s="141">
        <v>7</v>
      </c>
      <c r="B25" s="135" t="s">
        <v>185</v>
      </c>
      <c r="C25" s="27" t="s">
        <v>59</v>
      </c>
      <c r="D25" s="27" t="s">
        <v>25</v>
      </c>
      <c r="E25" s="28" t="s">
        <v>26</v>
      </c>
      <c r="F25" s="24"/>
      <c r="G25" s="24"/>
      <c r="H25" s="23"/>
      <c r="I25" s="82"/>
      <c r="K25" s="246">
        <f t="shared" si="0"/>
        <v>125</v>
      </c>
      <c r="L25" s="250">
        <f t="shared" si="1"/>
        <v>0</v>
      </c>
      <c r="M25" s="251">
        <f t="shared" si="2"/>
        <v>0</v>
      </c>
      <c r="N25" s="251">
        <f t="shared" si="3"/>
        <v>0</v>
      </c>
      <c r="O25" s="251">
        <f t="shared" si="4"/>
        <v>0</v>
      </c>
      <c r="P25" s="251">
        <f t="shared" si="5"/>
        <v>0</v>
      </c>
    </row>
    <row r="26" spans="1:16" x14ac:dyDescent="0.15">
      <c r="A26" s="141">
        <v>8</v>
      </c>
      <c r="B26" s="135" t="s">
        <v>186</v>
      </c>
      <c r="C26" s="27" t="s">
        <v>59</v>
      </c>
      <c r="D26" s="27" t="s">
        <v>25</v>
      </c>
      <c r="E26" s="27" t="s">
        <v>26</v>
      </c>
      <c r="F26" s="24"/>
      <c r="G26" s="24"/>
      <c r="H26" s="23"/>
      <c r="I26" s="82"/>
      <c r="K26" s="246">
        <f t="shared" si="0"/>
        <v>125</v>
      </c>
      <c r="L26" s="250">
        <f t="shared" si="1"/>
        <v>0</v>
      </c>
      <c r="M26" s="251">
        <f t="shared" si="2"/>
        <v>0</v>
      </c>
      <c r="N26" s="251">
        <f t="shared" si="3"/>
        <v>0</v>
      </c>
      <c r="O26" s="251">
        <f t="shared" si="4"/>
        <v>0</v>
      </c>
      <c r="P26" s="251">
        <f t="shared" si="5"/>
        <v>0</v>
      </c>
    </row>
    <row r="27" spans="1:16" x14ac:dyDescent="0.15">
      <c r="A27" s="141">
        <v>9</v>
      </c>
      <c r="B27" s="135" t="s">
        <v>185</v>
      </c>
      <c r="C27" s="27" t="s">
        <v>81</v>
      </c>
      <c r="D27" s="27" t="s">
        <v>25</v>
      </c>
      <c r="E27" s="27" t="s">
        <v>24</v>
      </c>
      <c r="F27" s="24"/>
      <c r="G27" s="24"/>
      <c r="H27" s="23"/>
      <c r="I27" s="82"/>
      <c r="K27" s="246">
        <f t="shared" si="0"/>
        <v>125</v>
      </c>
      <c r="L27" s="250">
        <f t="shared" si="1"/>
        <v>0</v>
      </c>
      <c r="M27" s="251">
        <f t="shared" si="2"/>
        <v>0</v>
      </c>
      <c r="N27" s="251">
        <f t="shared" si="3"/>
        <v>0</v>
      </c>
      <c r="O27" s="251">
        <f t="shared" si="4"/>
        <v>0</v>
      </c>
      <c r="P27" s="251">
        <f t="shared" si="5"/>
        <v>0</v>
      </c>
    </row>
    <row r="28" spans="1:16" x14ac:dyDescent="0.15">
      <c r="A28" s="141">
        <v>10</v>
      </c>
      <c r="B28" s="135" t="s">
        <v>186</v>
      </c>
      <c r="C28" s="27" t="s">
        <v>81</v>
      </c>
      <c r="D28" s="27" t="s">
        <v>25</v>
      </c>
      <c r="E28" s="27" t="s">
        <v>24</v>
      </c>
      <c r="F28" s="24"/>
      <c r="G28" s="24"/>
      <c r="H28" s="23"/>
      <c r="I28" s="82"/>
      <c r="K28" s="246">
        <f t="shared" si="0"/>
        <v>125</v>
      </c>
      <c r="L28" s="250">
        <f t="shared" si="1"/>
        <v>0</v>
      </c>
      <c r="M28" s="251">
        <f t="shared" si="2"/>
        <v>0</v>
      </c>
      <c r="N28" s="251">
        <f t="shared" si="3"/>
        <v>0</v>
      </c>
      <c r="O28" s="251">
        <f t="shared" si="4"/>
        <v>0</v>
      </c>
      <c r="P28" s="251">
        <f t="shared" si="5"/>
        <v>0</v>
      </c>
    </row>
    <row r="29" spans="1:16" x14ac:dyDescent="0.15">
      <c r="A29" s="141">
        <v>11</v>
      </c>
      <c r="B29" s="135" t="s">
        <v>185</v>
      </c>
      <c r="C29" s="27" t="s">
        <v>82</v>
      </c>
      <c r="D29" s="27" t="s">
        <v>25</v>
      </c>
      <c r="E29" s="27" t="s">
        <v>27</v>
      </c>
      <c r="F29" s="24"/>
      <c r="G29" s="24"/>
      <c r="H29" s="23"/>
      <c r="I29" s="82"/>
      <c r="K29" s="246">
        <f t="shared" si="0"/>
        <v>125</v>
      </c>
      <c r="L29" s="250">
        <f t="shared" si="1"/>
        <v>0</v>
      </c>
      <c r="M29" s="251">
        <f t="shared" si="2"/>
        <v>0</v>
      </c>
      <c r="N29" s="251">
        <f t="shared" si="3"/>
        <v>0</v>
      </c>
      <c r="O29" s="251">
        <f t="shared" si="4"/>
        <v>0</v>
      </c>
      <c r="P29" s="251">
        <f t="shared" si="5"/>
        <v>0</v>
      </c>
    </row>
    <row r="30" spans="1:16" x14ac:dyDescent="0.15">
      <c r="A30" s="141">
        <v>12</v>
      </c>
      <c r="B30" s="135" t="s">
        <v>186</v>
      </c>
      <c r="C30" s="27" t="s">
        <v>82</v>
      </c>
      <c r="D30" s="27" t="s">
        <v>25</v>
      </c>
      <c r="E30" s="27" t="s">
        <v>27</v>
      </c>
      <c r="F30" s="24"/>
      <c r="G30" s="24"/>
      <c r="H30" s="23"/>
      <c r="I30" s="82"/>
      <c r="K30" s="246">
        <f t="shared" si="0"/>
        <v>125</v>
      </c>
      <c r="L30" s="250">
        <f t="shared" si="1"/>
        <v>0</v>
      </c>
      <c r="M30" s="251">
        <f t="shared" si="2"/>
        <v>0</v>
      </c>
      <c r="N30" s="251">
        <f t="shared" si="3"/>
        <v>0</v>
      </c>
      <c r="O30" s="251">
        <f t="shared" si="4"/>
        <v>0</v>
      </c>
      <c r="P30" s="251">
        <f t="shared" si="5"/>
        <v>0</v>
      </c>
    </row>
    <row r="31" spans="1:16" x14ac:dyDescent="0.15">
      <c r="A31" s="141">
        <v>13</v>
      </c>
      <c r="B31" s="135" t="s">
        <v>185</v>
      </c>
      <c r="C31" s="27" t="s">
        <v>57</v>
      </c>
      <c r="D31" s="27" t="s">
        <v>58</v>
      </c>
      <c r="E31" s="28" t="s">
        <v>26</v>
      </c>
      <c r="F31" s="24"/>
      <c r="G31" s="24"/>
      <c r="H31" s="23"/>
      <c r="I31" s="82"/>
      <c r="K31" s="246">
        <f t="shared" si="0"/>
        <v>125</v>
      </c>
      <c r="L31" s="250">
        <f t="shared" si="1"/>
        <v>0</v>
      </c>
      <c r="M31" s="251">
        <f t="shared" si="2"/>
        <v>0</v>
      </c>
      <c r="N31" s="251">
        <f t="shared" si="3"/>
        <v>0</v>
      </c>
      <c r="O31" s="251">
        <f t="shared" si="4"/>
        <v>0</v>
      </c>
      <c r="P31" s="251">
        <f t="shared" si="5"/>
        <v>0</v>
      </c>
    </row>
    <row r="32" spans="1:16" x14ac:dyDescent="0.15">
      <c r="A32" s="141">
        <v>14</v>
      </c>
      <c r="B32" s="135" t="s">
        <v>186</v>
      </c>
      <c r="C32" s="27" t="s">
        <v>57</v>
      </c>
      <c r="D32" s="27" t="s">
        <v>58</v>
      </c>
      <c r="E32" s="27" t="s">
        <v>26</v>
      </c>
      <c r="F32" s="24"/>
      <c r="G32" s="24"/>
      <c r="H32" s="23"/>
      <c r="I32" s="82"/>
      <c r="K32" s="246">
        <f t="shared" si="0"/>
        <v>125</v>
      </c>
      <c r="L32" s="250">
        <f t="shared" si="1"/>
        <v>0</v>
      </c>
      <c r="M32" s="251">
        <f t="shared" si="2"/>
        <v>0</v>
      </c>
      <c r="N32" s="251">
        <f t="shared" si="3"/>
        <v>0</v>
      </c>
      <c r="O32" s="251">
        <f t="shared" si="4"/>
        <v>0</v>
      </c>
      <c r="P32" s="251">
        <f t="shared" si="5"/>
        <v>0</v>
      </c>
    </row>
    <row r="33" spans="1:16" x14ac:dyDescent="0.15">
      <c r="A33" s="141">
        <v>15</v>
      </c>
      <c r="B33" s="135" t="s">
        <v>185</v>
      </c>
      <c r="C33" s="27" t="s">
        <v>59</v>
      </c>
      <c r="D33" s="27" t="s">
        <v>25</v>
      </c>
      <c r="E33" s="28" t="s">
        <v>24</v>
      </c>
      <c r="F33" s="24"/>
      <c r="G33" s="24"/>
      <c r="H33" s="23"/>
      <c r="I33" s="82"/>
      <c r="K33" s="246">
        <f t="shared" si="0"/>
        <v>125</v>
      </c>
      <c r="L33" s="250">
        <f t="shared" si="1"/>
        <v>0</v>
      </c>
      <c r="M33" s="251">
        <f t="shared" si="2"/>
        <v>0</v>
      </c>
      <c r="N33" s="251">
        <f t="shared" si="3"/>
        <v>0</v>
      </c>
      <c r="O33" s="251">
        <f t="shared" si="4"/>
        <v>0</v>
      </c>
      <c r="P33" s="251">
        <f t="shared" si="5"/>
        <v>0</v>
      </c>
    </row>
    <row r="34" spans="1:16" x14ac:dyDescent="0.15">
      <c r="A34" s="141">
        <v>16</v>
      </c>
      <c r="B34" s="135" t="s">
        <v>186</v>
      </c>
      <c r="C34" s="27" t="s">
        <v>59</v>
      </c>
      <c r="D34" s="27" t="s">
        <v>25</v>
      </c>
      <c r="E34" s="27" t="s">
        <v>24</v>
      </c>
      <c r="F34" s="24"/>
      <c r="G34" s="24"/>
      <c r="H34" s="23"/>
      <c r="I34" s="82"/>
      <c r="K34" s="246">
        <f t="shared" si="0"/>
        <v>125</v>
      </c>
      <c r="L34" s="250">
        <f t="shared" si="1"/>
        <v>0</v>
      </c>
      <c r="M34" s="251">
        <f t="shared" si="2"/>
        <v>0</v>
      </c>
      <c r="N34" s="251">
        <f t="shared" si="3"/>
        <v>0</v>
      </c>
      <c r="O34" s="251">
        <f t="shared" si="4"/>
        <v>0</v>
      </c>
      <c r="P34" s="251">
        <f t="shared" si="5"/>
        <v>0</v>
      </c>
    </row>
    <row r="35" spans="1:16" x14ac:dyDescent="0.15">
      <c r="A35" s="141">
        <v>17</v>
      </c>
      <c r="B35" s="135" t="s">
        <v>185</v>
      </c>
      <c r="C35" s="27" t="s">
        <v>81</v>
      </c>
      <c r="D35" s="27" t="s">
        <v>25</v>
      </c>
      <c r="E35" s="28" t="s">
        <v>27</v>
      </c>
      <c r="F35" s="24"/>
      <c r="G35" s="24"/>
      <c r="H35" s="23"/>
      <c r="I35" s="82"/>
      <c r="K35" s="246">
        <f t="shared" si="0"/>
        <v>125</v>
      </c>
      <c r="L35" s="250">
        <f t="shared" si="1"/>
        <v>0</v>
      </c>
      <c r="M35" s="251">
        <f t="shared" si="2"/>
        <v>0</v>
      </c>
      <c r="N35" s="251">
        <f t="shared" si="3"/>
        <v>0</v>
      </c>
      <c r="O35" s="251">
        <f t="shared" si="4"/>
        <v>0</v>
      </c>
      <c r="P35" s="251">
        <f t="shared" si="5"/>
        <v>0</v>
      </c>
    </row>
    <row r="36" spans="1:16" x14ac:dyDescent="0.15">
      <c r="A36" s="141">
        <v>18</v>
      </c>
      <c r="B36" s="135" t="s">
        <v>186</v>
      </c>
      <c r="C36" s="27" t="s">
        <v>81</v>
      </c>
      <c r="D36" s="27" t="s">
        <v>25</v>
      </c>
      <c r="E36" s="27" t="s">
        <v>27</v>
      </c>
      <c r="F36" s="24"/>
      <c r="G36" s="24"/>
      <c r="H36" s="23"/>
      <c r="I36" s="82"/>
      <c r="K36" s="246">
        <f t="shared" si="0"/>
        <v>125</v>
      </c>
      <c r="L36" s="250">
        <f t="shared" si="1"/>
        <v>0</v>
      </c>
      <c r="M36" s="251">
        <f t="shared" si="2"/>
        <v>0</v>
      </c>
      <c r="N36" s="251">
        <f t="shared" si="3"/>
        <v>0</v>
      </c>
      <c r="O36" s="251">
        <f t="shared" si="4"/>
        <v>0</v>
      </c>
      <c r="P36" s="251">
        <f t="shared" si="5"/>
        <v>0</v>
      </c>
    </row>
    <row r="37" spans="1:16" x14ac:dyDescent="0.15">
      <c r="A37" s="141">
        <v>19</v>
      </c>
      <c r="B37" s="135" t="s">
        <v>185</v>
      </c>
      <c r="C37" s="27" t="s">
        <v>82</v>
      </c>
      <c r="D37" s="27" t="s">
        <v>25</v>
      </c>
      <c r="E37" s="28" t="s">
        <v>28</v>
      </c>
      <c r="F37" s="24"/>
      <c r="G37" s="24"/>
      <c r="H37" s="23"/>
      <c r="I37" s="82"/>
      <c r="K37" s="246">
        <f t="shared" si="0"/>
        <v>125</v>
      </c>
      <c r="L37" s="250">
        <f t="shared" si="1"/>
        <v>0</v>
      </c>
      <c r="M37" s="251">
        <f t="shared" si="2"/>
        <v>0</v>
      </c>
      <c r="N37" s="251">
        <f t="shared" si="3"/>
        <v>0</v>
      </c>
      <c r="O37" s="251">
        <f t="shared" si="4"/>
        <v>0</v>
      </c>
      <c r="P37" s="251">
        <f t="shared" si="5"/>
        <v>0</v>
      </c>
    </row>
    <row r="38" spans="1:16" x14ac:dyDescent="0.15">
      <c r="A38" s="141">
        <v>20</v>
      </c>
      <c r="B38" s="135" t="s">
        <v>186</v>
      </c>
      <c r="C38" s="27" t="s">
        <v>82</v>
      </c>
      <c r="D38" s="27" t="s">
        <v>25</v>
      </c>
      <c r="E38" s="27" t="s">
        <v>28</v>
      </c>
      <c r="F38" s="24"/>
      <c r="G38" s="24"/>
      <c r="H38" s="23"/>
      <c r="I38" s="82"/>
      <c r="K38" s="246">
        <f t="shared" si="0"/>
        <v>125</v>
      </c>
      <c r="L38" s="250">
        <f t="shared" si="1"/>
        <v>0</v>
      </c>
      <c r="M38" s="251">
        <f t="shared" si="2"/>
        <v>0</v>
      </c>
      <c r="N38" s="251">
        <f t="shared" si="3"/>
        <v>0</v>
      </c>
      <c r="O38" s="251">
        <f t="shared" si="4"/>
        <v>0</v>
      </c>
      <c r="P38" s="251">
        <f t="shared" si="5"/>
        <v>0</v>
      </c>
    </row>
    <row r="39" spans="1:16" x14ac:dyDescent="0.15">
      <c r="A39" s="141">
        <v>21</v>
      </c>
      <c r="B39" s="135" t="s">
        <v>185</v>
      </c>
      <c r="C39" s="27" t="s">
        <v>57</v>
      </c>
      <c r="D39" s="27" t="s">
        <v>58</v>
      </c>
      <c r="E39" s="28" t="s">
        <v>24</v>
      </c>
      <c r="F39" s="24"/>
      <c r="G39" s="24"/>
      <c r="H39" s="23"/>
      <c r="I39" s="82"/>
      <c r="K39" s="246">
        <f t="shared" si="0"/>
        <v>125</v>
      </c>
      <c r="L39" s="250">
        <f t="shared" si="1"/>
        <v>0</v>
      </c>
      <c r="M39" s="251">
        <f t="shared" si="2"/>
        <v>0</v>
      </c>
      <c r="N39" s="251">
        <f t="shared" si="3"/>
        <v>0</v>
      </c>
      <c r="O39" s="251">
        <f t="shared" si="4"/>
        <v>0</v>
      </c>
      <c r="P39" s="251">
        <f t="shared" si="5"/>
        <v>0</v>
      </c>
    </row>
    <row r="40" spans="1:16" x14ac:dyDescent="0.15">
      <c r="A40" s="141">
        <v>22</v>
      </c>
      <c r="B40" s="135" t="s">
        <v>186</v>
      </c>
      <c r="C40" s="27" t="s">
        <v>57</v>
      </c>
      <c r="D40" s="27" t="s">
        <v>58</v>
      </c>
      <c r="E40" s="27" t="s">
        <v>24</v>
      </c>
      <c r="F40" s="24"/>
      <c r="G40" s="24"/>
      <c r="H40" s="23"/>
      <c r="I40" s="82"/>
      <c r="K40" s="246">
        <f t="shared" si="0"/>
        <v>125</v>
      </c>
      <c r="L40" s="250">
        <f t="shared" si="1"/>
        <v>0</v>
      </c>
      <c r="M40" s="251">
        <f t="shared" si="2"/>
        <v>0</v>
      </c>
      <c r="N40" s="251">
        <f t="shared" si="3"/>
        <v>0</v>
      </c>
      <c r="O40" s="251">
        <f t="shared" si="4"/>
        <v>0</v>
      </c>
      <c r="P40" s="251">
        <f t="shared" si="5"/>
        <v>0</v>
      </c>
    </row>
    <row r="41" spans="1:16" x14ac:dyDescent="0.15">
      <c r="A41" s="141">
        <v>23</v>
      </c>
      <c r="B41" s="135" t="s">
        <v>185</v>
      </c>
      <c r="C41" s="27" t="s">
        <v>59</v>
      </c>
      <c r="D41" s="27" t="s">
        <v>25</v>
      </c>
      <c r="E41" s="28" t="s">
        <v>27</v>
      </c>
      <c r="F41" s="24"/>
      <c r="G41" s="24"/>
      <c r="H41" s="23"/>
      <c r="I41" s="82"/>
      <c r="K41" s="246">
        <f t="shared" si="0"/>
        <v>125</v>
      </c>
      <c r="L41" s="250">
        <f t="shared" si="1"/>
        <v>0</v>
      </c>
      <c r="M41" s="251">
        <f t="shared" si="2"/>
        <v>0</v>
      </c>
      <c r="N41" s="251">
        <f t="shared" si="3"/>
        <v>0</v>
      </c>
      <c r="O41" s="251">
        <f t="shared" si="4"/>
        <v>0</v>
      </c>
      <c r="P41" s="251">
        <f t="shared" si="5"/>
        <v>0</v>
      </c>
    </row>
    <row r="42" spans="1:16" ht="12.75" customHeight="1" x14ac:dyDescent="0.15">
      <c r="A42" s="141">
        <v>24</v>
      </c>
      <c r="B42" s="135" t="s">
        <v>186</v>
      </c>
      <c r="C42" s="27" t="s">
        <v>59</v>
      </c>
      <c r="D42" s="27" t="s">
        <v>25</v>
      </c>
      <c r="E42" s="28" t="s">
        <v>27</v>
      </c>
      <c r="F42" s="24"/>
      <c r="G42" s="24"/>
      <c r="H42" s="23"/>
      <c r="I42" s="82"/>
      <c r="K42" s="246">
        <f t="shared" si="0"/>
        <v>125</v>
      </c>
      <c r="L42" s="250">
        <f t="shared" si="1"/>
        <v>0</v>
      </c>
      <c r="M42" s="251">
        <f t="shared" si="2"/>
        <v>0</v>
      </c>
      <c r="N42" s="251">
        <f t="shared" si="3"/>
        <v>0</v>
      </c>
      <c r="O42" s="251">
        <f t="shared" si="4"/>
        <v>0</v>
      </c>
      <c r="P42" s="251">
        <f t="shared" si="5"/>
        <v>0</v>
      </c>
    </row>
    <row r="43" spans="1:16" x14ac:dyDescent="0.15">
      <c r="A43" s="141">
        <v>25</v>
      </c>
      <c r="B43" s="135" t="s">
        <v>185</v>
      </c>
      <c r="C43" s="27" t="s">
        <v>81</v>
      </c>
      <c r="D43" s="27" t="s">
        <v>25</v>
      </c>
      <c r="E43" s="27" t="s">
        <v>28</v>
      </c>
      <c r="F43" s="24"/>
      <c r="G43" s="24"/>
      <c r="H43" s="23"/>
      <c r="I43" s="82"/>
      <c r="K43" s="246">
        <f t="shared" si="0"/>
        <v>125</v>
      </c>
      <c r="L43" s="250">
        <f t="shared" si="1"/>
        <v>0</v>
      </c>
      <c r="M43" s="251">
        <f t="shared" si="2"/>
        <v>0</v>
      </c>
      <c r="N43" s="251">
        <f t="shared" si="3"/>
        <v>0</v>
      </c>
      <c r="O43" s="251">
        <f t="shared" si="4"/>
        <v>0</v>
      </c>
      <c r="P43" s="251">
        <f t="shared" si="5"/>
        <v>0</v>
      </c>
    </row>
    <row r="44" spans="1:16" x14ac:dyDescent="0.15">
      <c r="A44" s="141">
        <v>26</v>
      </c>
      <c r="B44" s="135" t="s">
        <v>186</v>
      </c>
      <c r="C44" s="27" t="s">
        <v>81</v>
      </c>
      <c r="D44" s="27" t="s">
        <v>25</v>
      </c>
      <c r="E44" s="27" t="s">
        <v>28</v>
      </c>
      <c r="F44" s="24"/>
      <c r="G44" s="24"/>
      <c r="H44" s="23"/>
      <c r="I44" s="82"/>
      <c r="K44" s="246">
        <f t="shared" si="0"/>
        <v>125</v>
      </c>
      <c r="L44" s="250">
        <f t="shared" si="1"/>
        <v>0</v>
      </c>
      <c r="M44" s="251">
        <f t="shared" si="2"/>
        <v>0</v>
      </c>
      <c r="N44" s="251">
        <f t="shared" si="3"/>
        <v>0</v>
      </c>
      <c r="O44" s="251">
        <f t="shared" si="4"/>
        <v>0</v>
      </c>
      <c r="P44" s="251">
        <f t="shared" si="5"/>
        <v>0</v>
      </c>
    </row>
    <row r="45" spans="1:16" x14ac:dyDescent="0.15">
      <c r="A45" s="141">
        <v>27</v>
      </c>
      <c r="B45" s="135" t="s">
        <v>185</v>
      </c>
      <c r="C45" s="27" t="s">
        <v>82</v>
      </c>
      <c r="D45" s="27" t="s">
        <v>25</v>
      </c>
      <c r="E45" s="28" t="s">
        <v>26</v>
      </c>
      <c r="F45" s="24"/>
      <c r="G45" s="24"/>
      <c r="H45" s="23"/>
      <c r="I45" s="82"/>
      <c r="K45" s="246">
        <f t="shared" si="0"/>
        <v>125</v>
      </c>
      <c r="L45" s="250">
        <f t="shared" si="1"/>
        <v>0</v>
      </c>
      <c r="M45" s="251">
        <f t="shared" si="2"/>
        <v>0</v>
      </c>
      <c r="N45" s="251">
        <f t="shared" si="3"/>
        <v>0</v>
      </c>
      <c r="O45" s="251">
        <f t="shared" si="4"/>
        <v>0</v>
      </c>
      <c r="P45" s="251">
        <f t="shared" si="5"/>
        <v>0</v>
      </c>
    </row>
    <row r="46" spans="1:16" x14ac:dyDescent="0.15">
      <c r="A46" s="141">
        <v>28</v>
      </c>
      <c r="B46" s="135" t="s">
        <v>186</v>
      </c>
      <c r="C46" s="27" t="s">
        <v>82</v>
      </c>
      <c r="D46" s="27" t="s">
        <v>25</v>
      </c>
      <c r="E46" s="27" t="s">
        <v>26</v>
      </c>
      <c r="F46" s="24"/>
      <c r="G46" s="24"/>
      <c r="H46" s="23"/>
      <c r="I46" s="82"/>
      <c r="K46" s="246">
        <f t="shared" si="0"/>
        <v>125</v>
      </c>
      <c r="L46" s="250">
        <f t="shared" si="1"/>
        <v>0</v>
      </c>
      <c r="M46" s="251">
        <f t="shared" si="2"/>
        <v>0</v>
      </c>
      <c r="N46" s="251">
        <f t="shared" si="3"/>
        <v>0</v>
      </c>
      <c r="O46" s="251">
        <f t="shared" si="4"/>
        <v>0</v>
      </c>
      <c r="P46" s="251">
        <f t="shared" si="5"/>
        <v>0</v>
      </c>
    </row>
    <row r="47" spans="1:16" x14ac:dyDescent="0.15">
      <c r="A47" s="141">
        <v>29</v>
      </c>
      <c r="B47" s="135" t="s">
        <v>185</v>
      </c>
      <c r="C47" s="27" t="s">
        <v>57</v>
      </c>
      <c r="D47" s="27" t="s">
        <v>58</v>
      </c>
      <c r="E47" s="28" t="s">
        <v>27</v>
      </c>
      <c r="F47" s="24"/>
      <c r="G47" s="24"/>
      <c r="H47" s="23"/>
      <c r="I47" s="82"/>
      <c r="K47" s="246">
        <f t="shared" si="0"/>
        <v>125</v>
      </c>
      <c r="L47" s="250">
        <f t="shared" si="1"/>
        <v>0</v>
      </c>
      <c r="M47" s="251">
        <f t="shared" si="2"/>
        <v>0</v>
      </c>
      <c r="N47" s="251">
        <f t="shared" si="3"/>
        <v>0</v>
      </c>
      <c r="O47" s="251">
        <f t="shared" si="4"/>
        <v>0</v>
      </c>
      <c r="P47" s="251">
        <f t="shared" si="5"/>
        <v>0</v>
      </c>
    </row>
    <row r="48" spans="1:16" x14ac:dyDescent="0.15">
      <c r="A48" s="141">
        <v>30</v>
      </c>
      <c r="B48" s="135" t="s">
        <v>186</v>
      </c>
      <c r="C48" s="27" t="s">
        <v>57</v>
      </c>
      <c r="D48" s="27" t="s">
        <v>58</v>
      </c>
      <c r="E48" s="28" t="s">
        <v>27</v>
      </c>
      <c r="F48" s="24"/>
      <c r="G48" s="24"/>
      <c r="H48" s="23"/>
      <c r="I48" s="82"/>
      <c r="K48" s="246">
        <f t="shared" si="0"/>
        <v>125</v>
      </c>
      <c r="L48" s="250">
        <f t="shared" si="1"/>
        <v>0</v>
      </c>
      <c r="M48" s="251">
        <f t="shared" si="2"/>
        <v>0</v>
      </c>
      <c r="N48" s="251">
        <f t="shared" si="3"/>
        <v>0</v>
      </c>
      <c r="O48" s="251">
        <f t="shared" si="4"/>
        <v>0</v>
      </c>
      <c r="P48" s="251">
        <f t="shared" si="5"/>
        <v>0</v>
      </c>
    </row>
    <row r="49" spans="1:16" x14ac:dyDescent="0.15">
      <c r="A49" s="141">
        <v>31</v>
      </c>
      <c r="B49" s="135" t="s">
        <v>185</v>
      </c>
      <c r="C49" s="27" t="s">
        <v>59</v>
      </c>
      <c r="D49" s="27" t="s">
        <v>25</v>
      </c>
      <c r="E49" s="27" t="s">
        <v>28</v>
      </c>
      <c r="F49" s="24"/>
      <c r="G49" s="24"/>
      <c r="H49" s="23"/>
      <c r="I49" s="82"/>
      <c r="K49" s="246">
        <f t="shared" si="0"/>
        <v>125</v>
      </c>
      <c r="L49" s="250">
        <f t="shared" si="1"/>
        <v>0</v>
      </c>
      <c r="M49" s="251">
        <f t="shared" si="2"/>
        <v>0</v>
      </c>
      <c r="N49" s="251">
        <f t="shared" si="3"/>
        <v>0</v>
      </c>
      <c r="O49" s="251">
        <f t="shared" si="4"/>
        <v>0</v>
      </c>
      <c r="P49" s="251">
        <f t="shared" si="5"/>
        <v>0</v>
      </c>
    </row>
    <row r="50" spans="1:16" x14ac:dyDescent="0.15">
      <c r="A50" s="141">
        <v>32</v>
      </c>
      <c r="B50" s="135" t="s">
        <v>186</v>
      </c>
      <c r="C50" s="27" t="s">
        <v>59</v>
      </c>
      <c r="D50" s="27" t="s">
        <v>25</v>
      </c>
      <c r="E50" s="27" t="s">
        <v>28</v>
      </c>
      <c r="F50" s="24"/>
      <c r="G50" s="24"/>
      <c r="H50" s="23"/>
      <c r="I50" s="82"/>
      <c r="K50" s="246">
        <f t="shared" si="0"/>
        <v>125</v>
      </c>
      <c r="L50" s="250">
        <f t="shared" si="1"/>
        <v>0</v>
      </c>
      <c r="M50" s="251">
        <f t="shared" si="2"/>
        <v>0</v>
      </c>
      <c r="N50" s="251">
        <f t="shared" si="3"/>
        <v>0</v>
      </c>
      <c r="O50" s="251">
        <f t="shared" si="4"/>
        <v>0</v>
      </c>
      <c r="P50" s="251">
        <f t="shared" si="5"/>
        <v>0</v>
      </c>
    </row>
    <row r="51" spans="1:16" x14ac:dyDescent="0.15">
      <c r="A51" s="141">
        <v>33</v>
      </c>
      <c r="B51" s="135" t="s">
        <v>185</v>
      </c>
      <c r="C51" s="27" t="s">
        <v>81</v>
      </c>
      <c r="D51" s="27" t="s">
        <v>25</v>
      </c>
      <c r="E51" s="28" t="s">
        <v>26</v>
      </c>
      <c r="F51" s="24"/>
      <c r="G51" s="24"/>
      <c r="H51" s="23"/>
      <c r="I51" s="82"/>
      <c r="K51" s="246">
        <f t="shared" si="0"/>
        <v>125</v>
      </c>
      <c r="L51" s="250">
        <f t="shared" si="1"/>
        <v>0</v>
      </c>
      <c r="M51" s="251">
        <f t="shared" si="2"/>
        <v>0</v>
      </c>
      <c r="N51" s="251">
        <f t="shared" si="3"/>
        <v>0</v>
      </c>
      <c r="O51" s="251">
        <f t="shared" si="4"/>
        <v>0</v>
      </c>
      <c r="P51" s="251">
        <f t="shared" si="5"/>
        <v>0</v>
      </c>
    </row>
    <row r="52" spans="1:16" x14ac:dyDescent="0.15">
      <c r="A52" s="141">
        <v>34</v>
      </c>
      <c r="B52" s="135" t="s">
        <v>186</v>
      </c>
      <c r="C52" s="27" t="s">
        <v>81</v>
      </c>
      <c r="D52" s="27" t="s">
        <v>83</v>
      </c>
      <c r="E52" s="28" t="s">
        <v>26</v>
      </c>
      <c r="F52" s="24"/>
      <c r="G52" s="24"/>
      <c r="H52" s="23"/>
      <c r="I52" s="82"/>
      <c r="K52" s="246">
        <f t="shared" si="0"/>
        <v>125</v>
      </c>
      <c r="L52" s="250">
        <f t="shared" si="1"/>
        <v>0</v>
      </c>
      <c r="M52" s="251">
        <f t="shared" si="2"/>
        <v>0</v>
      </c>
      <c r="N52" s="251">
        <f t="shared" si="3"/>
        <v>0</v>
      </c>
      <c r="O52" s="251">
        <f t="shared" si="4"/>
        <v>0</v>
      </c>
      <c r="P52" s="251">
        <f t="shared" si="5"/>
        <v>0</v>
      </c>
    </row>
    <row r="53" spans="1:16" x14ac:dyDescent="0.15">
      <c r="A53" s="141">
        <v>35</v>
      </c>
      <c r="B53" s="135" t="s">
        <v>185</v>
      </c>
      <c r="C53" s="27" t="s">
        <v>82</v>
      </c>
      <c r="D53" s="27" t="s">
        <v>25</v>
      </c>
      <c r="E53" s="27" t="s">
        <v>24</v>
      </c>
      <c r="F53" s="24"/>
      <c r="G53" s="24"/>
      <c r="H53" s="23"/>
      <c r="I53" s="82"/>
      <c r="K53" s="246">
        <f t="shared" si="0"/>
        <v>125</v>
      </c>
      <c r="L53" s="250">
        <f t="shared" si="1"/>
        <v>0</v>
      </c>
      <c r="M53" s="251">
        <f t="shared" si="2"/>
        <v>0</v>
      </c>
      <c r="N53" s="251">
        <f t="shared" si="3"/>
        <v>0</v>
      </c>
      <c r="O53" s="251">
        <f t="shared" si="4"/>
        <v>0</v>
      </c>
      <c r="P53" s="251">
        <f t="shared" si="5"/>
        <v>0</v>
      </c>
    </row>
    <row r="54" spans="1:16" x14ac:dyDescent="0.15">
      <c r="A54" s="141">
        <v>36</v>
      </c>
      <c r="B54" s="135" t="s">
        <v>186</v>
      </c>
      <c r="C54" s="27" t="s">
        <v>82</v>
      </c>
      <c r="D54" s="27" t="s">
        <v>25</v>
      </c>
      <c r="E54" s="27" t="s">
        <v>24</v>
      </c>
      <c r="F54" s="24"/>
      <c r="G54" s="24"/>
      <c r="H54" s="23"/>
      <c r="I54" s="82"/>
      <c r="K54" s="246">
        <f t="shared" si="0"/>
        <v>125</v>
      </c>
      <c r="L54" s="250">
        <f t="shared" si="1"/>
        <v>0</v>
      </c>
      <c r="M54" s="251">
        <f t="shared" si="2"/>
        <v>0</v>
      </c>
      <c r="N54" s="251">
        <f>COUNTIF($I$25:$I$26,$I54)+COUNTIF($I$33:$I$34,$I54)+COUNTIF($I$41:$I$42,$I54)+COUNTIF($I$49:$I$50,$I54)</f>
        <v>0</v>
      </c>
      <c r="O54" s="251">
        <f>COUNTIF($I$27:$I$28,$I54)+COUNTIF($I$35:$I$36,$I54)+COUNTIF($I$43:$I$44,$I54)+COUNTIF($I$51:$I$52,$I54)</f>
        <v>0</v>
      </c>
      <c r="P54" s="251">
        <f t="shared" si="5"/>
        <v>0</v>
      </c>
    </row>
    <row r="55" spans="1:16" x14ac:dyDescent="0.15">
      <c r="A55" s="139">
        <v>37</v>
      </c>
      <c r="B55" s="131" t="s">
        <v>63</v>
      </c>
      <c r="C55" s="131" t="s">
        <v>57</v>
      </c>
      <c r="D55" s="131" t="s">
        <v>56</v>
      </c>
      <c r="E55" s="132" t="s">
        <v>30</v>
      </c>
      <c r="F55" s="183" t="s">
        <v>67</v>
      </c>
      <c r="G55" s="184"/>
      <c r="H55" s="184"/>
      <c r="I55" s="185"/>
      <c r="K55" s="246"/>
      <c r="L55" s="243"/>
      <c r="M55" s="244"/>
      <c r="N55" s="244"/>
      <c r="O55" s="244"/>
      <c r="P55" s="245"/>
    </row>
    <row r="56" spans="1:16" x14ac:dyDescent="0.15">
      <c r="A56" s="140"/>
      <c r="B56" s="133"/>
      <c r="C56" s="133"/>
      <c r="D56" s="133"/>
      <c r="E56" s="134" t="s">
        <v>68</v>
      </c>
      <c r="F56" s="24"/>
      <c r="G56" s="24"/>
      <c r="H56" s="23"/>
      <c r="I56" s="82"/>
      <c r="K56" s="246">
        <f t="shared" si="0"/>
        <v>125</v>
      </c>
      <c r="L56" s="247"/>
      <c r="M56" s="248"/>
      <c r="N56" s="248"/>
      <c r="O56" s="248"/>
      <c r="P56" s="249"/>
    </row>
    <row r="57" spans="1:16" ht="12.75" customHeight="1" x14ac:dyDescent="0.15">
      <c r="A57" s="140"/>
      <c r="B57" s="186" t="s">
        <v>187</v>
      </c>
      <c r="C57" s="186"/>
      <c r="D57" s="186"/>
      <c r="E57" s="134" t="s">
        <v>69</v>
      </c>
      <c r="F57" s="24"/>
      <c r="G57" s="24"/>
      <c r="H57" s="23"/>
      <c r="I57" s="82"/>
      <c r="K57" s="246">
        <f t="shared" si="0"/>
        <v>125</v>
      </c>
      <c r="L57" s="247"/>
      <c r="M57" s="248"/>
      <c r="N57" s="248"/>
      <c r="O57" s="248"/>
      <c r="P57" s="249"/>
    </row>
    <row r="58" spans="1:16" x14ac:dyDescent="0.15">
      <c r="A58" s="140"/>
      <c r="B58" s="186"/>
      <c r="C58" s="186"/>
      <c r="D58" s="186"/>
      <c r="E58" s="134" t="s">
        <v>70</v>
      </c>
      <c r="F58" s="24"/>
      <c r="G58" s="24"/>
      <c r="H58" s="23"/>
      <c r="I58" s="82"/>
      <c r="K58" s="246">
        <f>DATEDIF(H58,$K$1,"Y")</f>
        <v>125</v>
      </c>
      <c r="L58" s="247"/>
      <c r="M58" s="248"/>
      <c r="N58" s="248"/>
      <c r="O58" s="248"/>
      <c r="P58" s="249"/>
    </row>
    <row r="59" spans="1:16" x14ac:dyDescent="0.15">
      <c r="A59" s="140"/>
      <c r="B59" s="133"/>
      <c r="C59" s="133"/>
      <c r="D59" s="133"/>
      <c r="E59" s="134" t="s">
        <v>71</v>
      </c>
      <c r="F59" s="24"/>
      <c r="G59" s="24"/>
      <c r="H59" s="23"/>
      <c r="I59" s="82"/>
      <c r="K59" s="246">
        <f>DATEDIF(H59,$K$1,"Y")</f>
        <v>125</v>
      </c>
      <c r="L59" s="247"/>
      <c r="M59" s="248"/>
      <c r="N59" s="248"/>
      <c r="O59" s="248"/>
      <c r="P59" s="249"/>
    </row>
    <row r="60" spans="1:16" x14ac:dyDescent="0.15">
      <c r="A60" s="139">
        <v>38</v>
      </c>
      <c r="B60" s="131" t="s">
        <v>63</v>
      </c>
      <c r="C60" s="131" t="s">
        <v>59</v>
      </c>
      <c r="D60" s="131" t="s">
        <v>56</v>
      </c>
      <c r="E60" s="132" t="s">
        <v>29</v>
      </c>
      <c r="F60" s="183" t="s">
        <v>67</v>
      </c>
      <c r="G60" s="184"/>
      <c r="H60" s="184"/>
      <c r="I60" s="185"/>
      <c r="K60" s="246"/>
      <c r="L60" s="247"/>
      <c r="M60" s="248"/>
      <c r="N60" s="248"/>
      <c r="O60" s="248"/>
      <c r="P60" s="249"/>
    </row>
    <row r="61" spans="1:16" x14ac:dyDescent="0.15">
      <c r="A61" s="140"/>
      <c r="B61" s="133"/>
      <c r="C61" s="133"/>
      <c r="D61" s="133"/>
      <c r="E61" s="134" t="s">
        <v>68</v>
      </c>
      <c r="F61" s="24"/>
      <c r="G61" s="24"/>
      <c r="H61" s="23"/>
      <c r="I61" s="82"/>
      <c r="K61" s="246">
        <f t="shared" ref="K61:K83" si="6">DATEDIF(H61,$K$1,"Y")</f>
        <v>125</v>
      </c>
      <c r="L61" s="247"/>
      <c r="M61" s="248"/>
      <c r="N61" s="248"/>
      <c r="O61" s="248"/>
      <c r="P61" s="249"/>
    </row>
    <row r="62" spans="1:16" ht="12.75" customHeight="1" x14ac:dyDescent="0.15">
      <c r="A62" s="140"/>
      <c r="B62" s="186" t="s">
        <v>187</v>
      </c>
      <c r="C62" s="186"/>
      <c r="D62" s="186"/>
      <c r="E62" s="134" t="s">
        <v>69</v>
      </c>
      <c r="F62" s="24"/>
      <c r="G62" s="24"/>
      <c r="H62" s="23"/>
      <c r="I62" s="82"/>
      <c r="K62" s="246">
        <f t="shared" si="6"/>
        <v>125</v>
      </c>
      <c r="L62" s="247"/>
      <c r="M62" s="248"/>
      <c r="N62" s="248"/>
      <c r="O62" s="248"/>
      <c r="P62" s="249"/>
    </row>
    <row r="63" spans="1:16" x14ac:dyDescent="0.15">
      <c r="A63" s="140"/>
      <c r="B63" s="186"/>
      <c r="C63" s="186"/>
      <c r="D63" s="186"/>
      <c r="E63" s="134" t="s">
        <v>70</v>
      </c>
      <c r="F63" s="24"/>
      <c r="G63" s="24"/>
      <c r="H63" s="23"/>
      <c r="I63" s="82"/>
      <c r="K63" s="246">
        <f t="shared" si="6"/>
        <v>125</v>
      </c>
      <c r="L63" s="247"/>
      <c r="M63" s="248"/>
      <c r="N63" s="248"/>
      <c r="O63" s="248"/>
      <c r="P63" s="249"/>
    </row>
    <row r="64" spans="1:16" x14ac:dyDescent="0.15">
      <c r="A64" s="140"/>
      <c r="B64" s="133"/>
      <c r="C64" s="133"/>
      <c r="D64" s="133"/>
      <c r="E64" s="134" t="s">
        <v>71</v>
      </c>
      <c r="F64" s="24"/>
      <c r="G64" s="24"/>
      <c r="H64" s="23"/>
      <c r="I64" s="82"/>
      <c r="K64" s="246">
        <f t="shared" si="6"/>
        <v>125</v>
      </c>
      <c r="L64" s="247"/>
      <c r="M64" s="248"/>
      <c r="N64" s="248"/>
      <c r="O64" s="248"/>
      <c r="P64" s="249"/>
    </row>
    <row r="65" spans="1:16" x14ac:dyDescent="0.15">
      <c r="A65" s="139">
        <v>39</v>
      </c>
      <c r="B65" s="136" t="s">
        <v>63</v>
      </c>
      <c r="C65" s="131" t="s">
        <v>31</v>
      </c>
      <c r="D65" s="131" t="s">
        <v>56</v>
      </c>
      <c r="E65" s="132" t="s">
        <v>30</v>
      </c>
      <c r="F65" s="183" t="s">
        <v>67</v>
      </c>
      <c r="G65" s="184"/>
      <c r="H65" s="184"/>
      <c r="I65" s="185"/>
      <c r="K65" s="246"/>
      <c r="L65" s="247"/>
      <c r="M65" s="248"/>
      <c r="N65" s="248"/>
      <c r="O65" s="248"/>
      <c r="P65" s="249"/>
    </row>
    <row r="66" spans="1:16" x14ac:dyDescent="0.15">
      <c r="A66" s="140"/>
      <c r="B66" s="133"/>
      <c r="C66" s="133"/>
      <c r="D66" s="133"/>
      <c r="E66" s="134" t="s">
        <v>68</v>
      </c>
      <c r="F66" s="24"/>
      <c r="G66" s="24"/>
      <c r="H66" s="23"/>
      <c r="I66" s="82"/>
      <c r="K66" s="246">
        <f t="shared" si="6"/>
        <v>125</v>
      </c>
      <c r="L66" s="247"/>
      <c r="M66" s="248"/>
      <c r="N66" s="248"/>
      <c r="O66" s="248"/>
      <c r="P66" s="249"/>
    </row>
    <row r="67" spans="1:16" x14ac:dyDescent="0.15">
      <c r="A67" s="140"/>
      <c r="B67" s="186" t="s">
        <v>187</v>
      </c>
      <c r="C67" s="186"/>
      <c r="D67" s="186"/>
      <c r="E67" s="134" t="s">
        <v>69</v>
      </c>
      <c r="F67" s="24"/>
      <c r="G67" s="24"/>
      <c r="H67" s="23"/>
      <c r="I67" s="82"/>
      <c r="K67" s="246">
        <f t="shared" si="6"/>
        <v>125</v>
      </c>
      <c r="L67" s="247"/>
      <c r="M67" s="248"/>
      <c r="N67" s="248"/>
      <c r="O67" s="248"/>
      <c r="P67" s="249"/>
    </row>
    <row r="68" spans="1:16" x14ac:dyDescent="0.15">
      <c r="A68" s="140"/>
      <c r="B68" s="186"/>
      <c r="C68" s="186"/>
      <c r="D68" s="186"/>
      <c r="E68" s="134" t="s">
        <v>70</v>
      </c>
      <c r="F68" s="24"/>
      <c r="G68" s="24"/>
      <c r="H68" s="23"/>
      <c r="I68" s="82"/>
      <c r="K68" s="246">
        <f t="shared" si="6"/>
        <v>125</v>
      </c>
      <c r="L68" s="247"/>
      <c r="M68" s="248"/>
      <c r="N68" s="248"/>
      <c r="O68" s="248"/>
      <c r="P68" s="249"/>
    </row>
    <row r="69" spans="1:16" x14ac:dyDescent="0.15">
      <c r="A69" s="140"/>
      <c r="B69" s="133"/>
      <c r="C69" s="133"/>
      <c r="D69" s="133"/>
      <c r="E69" s="134" t="s">
        <v>71</v>
      </c>
      <c r="F69" s="24"/>
      <c r="G69" s="24"/>
      <c r="H69" s="23"/>
      <c r="I69" s="82"/>
      <c r="K69" s="246">
        <f t="shared" si="6"/>
        <v>125</v>
      </c>
      <c r="L69" s="247"/>
      <c r="M69" s="248"/>
      <c r="N69" s="248"/>
      <c r="O69" s="248"/>
      <c r="P69" s="249"/>
    </row>
    <row r="70" spans="1:16" x14ac:dyDescent="0.15">
      <c r="A70" s="139">
        <v>40</v>
      </c>
      <c r="B70" s="136" t="s">
        <v>63</v>
      </c>
      <c r="C70" s="131" t="s">
        <v>55</v>
      </c>
      <c r="D70" s="131" t="s">
        <v>56</v>
      </c>
      <c r="E70" s="132" t="s">
        <v>29</v>
      </c>
      <c r="F70" s="183" t="s">
        <v>67</v>
      </c>
      <c r="G70" s="184"/>
      <c r="H70" s="184"/>
      <c r="I70" s="185"/>
      <c r="K70" s="246"/>
      <c r="L70" s="247"/>
      <c r="M70" s="248"/>
      <c r="N70" s="248"/>
      <c r="O70" s="248"/>
      <c r="P70" s="249"/>
    </row>
    <row r="71" spans="1:16" x14ac:dyDescent="0.15">
      <c r="A71" s="140"/>
      <c r="B71" s="133"/>
      <c r="C71" s="133"/>
      <c r="D71" s="133"/>
      <c r="E71" s="134" t="s">
        <v>68</v>
      </c>
      <c r="F71" s="24"/>
      <c r="G71" s="24"/>
      <c r="H71" s="23"/>
      <c r="I71" s="82"/>
      <c r="K71" s="246">
        <f t="shared" si="6"/>
        <v>125</v>
      </c>
      <c r="L71" s="247"/>
      <c r="M71" s="248"/>
      <c r="N71" s="248"/>
      <c r="O71" s="248"/>
      <c r="P71" s="249"/>
    </row>
    <row r="72" spans="1:16" x14ac:dyDescent="0.15">
      <c r="A72" s="140"/>
      <c r="B72" s="186" t="s">
        <v>187</v>
      </c>
      <c r="C72" s="186"/>
      <c r="D72" s="186"/>
      <c r="E72" s="134" t="s">
        <v>69</v>
      </c>
      <c r="F72" s="83"/>
      <c r="G72" s="83"/>
      <c r="H72" s="23"/>
      <c r="I72" s="82"/>
      <c r="K72" s="246">
        <f t="shared" si="6"/>
        <v>125</v>
      </c>
      <c r="L72" s="247"/>
      <c r="M72" s="248"/>
      <c r="N72" s="248"/>
      <c r="O72" s="248"/>
      <c r="P72" s="249"/>
    </row>
    <row r="73" spans="1:16" x14ac:dyDescent="0.15">
      <c r="A73" s="140"/>
      <c r="B73" s="186"/>
      <c r="C73" s="186"/>
      <c r="D73" s="186"/>
      <c r="E73" s="134" t="s">
        <v>70</v>
      </c>
      <c r="F73" s="24"/>
      <c r="G73" s="24"/>
      <c r="H73" s="23"/>
      <c r="I73" s="82"/>
      <c r="K73" s="246">
        <f t="shared" si="6"/>
        <v>125</v>
      </c>
      <c r="L73" s="247"/>
      <c r="M73" s="248"/>
      <c r="N73" s="248"/>
      <c r="O73" s="248"/>
      <c r="P73" s="249"/>
    </row>
    <row r="74" spans="1:16" x14ac:dyDescent="0.15">
      <c r="A74" s="140"/>
      <c r="B74" s="133"/>
      <c r="C74" s="133"/>
      <c r="D74" s="133"/>
      <c r="E74" s="134" t="s">
        <v>71</v>
      </c>
      <c r="F74" s="24"/>
      <c r="G74" s="24"/>
      <c r="H74" s="23"/>
      <c r="I74" s="82"/>
      <c r="K74" s="246">
        <f t="shared" si="6"/>
        <v>125</v>
      </c>
      <c r="L74" s="247"/>
      <c r="M74" s="248"/>
      <c r="N74" s="248"/>
      <c r="O74" s="248"/>
      <c r="P74" s="249"/>
    </row>
    <row r="75" spans="1:16" x14ac:dyDescent="0.15">
      <c r="A75" s="139">
        <v>41</v>
      </c>
      <c r="B75" s="131" t="s">
        <v>63</v>
      </c>
      <c r="C75" s="131"/>
      <c r="D75" s="131" t="s">
        <v>61</v>
      </c>
      <c r="E75" s="132" t="s">
        <v>62</v>
      </c>
      <c r="F75" s="183" t="s">
        <v>67</v>
      </c>
      <c r="G75" s="184"/>
      <c r="H75" s="184"/>
      <c r="I75" s="185"/>
      <c r="K75" s="246"/>
      <c r="L75" s="247"/>
      <c r="M75" s="248"/>
      <c r="N75" s="248"/>
      <c r="O75" s="248"/>
      <c r="P75" s="249"/>
    </row>
    <row r="76" spans="1:16" x14ac:dyDescent="0.15">
      <c r="A76" s="140"/>
      <c r="B76" s="133"/>
      <c r="C76" s="133"/>
      <c r="D76" s="133"/>
      <c r="E76" s="134" t="s">
        <v>68</v>
      </c>
      <c r="F76" s="24"/>
      <c r="G76" s="24"/>
      <c r="H76" s="23"/>
      <c r="I76" s="82"/>
      <c r="K76" s="246">
        <f t="shared" si="6"/>
        <v>125</v>
      </c>
      <c r="L76" s="247"/>
      <c r="M76" s="248"/>
      <c r="N76" s="248"/>
      <c r="O76" s="248"/>
      <c r="P76" s="249"/>
    </row>
    <row r="77" spans="1:16" ht="12.75" customHeight="1" x14ac:dyDescent="0.15">
      <c r="A77" s="140"/>
      <c r="B77" s="187" t="s">
        <v>188</v>
      </c>
      <c r="C77" s="187"/>
      <c r="D77" s="187"/>
      <c r="E77" s="134" t="s">
        <v>69</v>
      </c>
      <c r="F77" s="24"/>
      <c r="G77" s="24"/>
      <c r="H77" s="23"/>
      <c r="I77" s="82"/>
      <c r="K77" s="246">
        <f t="shared" si="6"/>
        <v>125</v>
      </c>
      <c r="L77" s="247"/>
      <c r="M77" s="248"/>
      <c r="N77" s="248"/>
      <c r="O77" s="248"/>
      <c r="P77" s="249"/>
    </row>
    <row r="78" spans="1:16" x14ac:dyDescent="0.15">
      <c r="A78" s="142"/>
      <c r="B78" s="187"/>
      <c r="C78" s="187"/>
      <c r="D78" s="187"/>
      <c r="E78" s="134" t="s">
        <v>70</v>
      </c>
      <c r="F78" s="24"/>
      <c r="G78" s="24"/>
      <c r="H78" s="23"/>
      <c r="I78" s="82"/>
      <c r="K78" s="246">
        <f t="shared" si="6"/>
        <v>125</v>
      </c>
      <c r="L78" s="247"/>
      <c r="M78" s="248"/>
      <c r="N78" s="248"/>
      <c r="O78" s="248"/>
      <c r="P78" s="249"/>
    </row>
    <row r="79" spans="1:16" x14ac:dyDescent="0.15">
      <c r="A79" s="142"/>
      <c r="B79" s="187"/>
      <c r="C79" s="187"/>
      <c r="D79" s="187"/>
      <c r="E79" s="134" t="s">
        <v>71</v>
      </c>
      <c r="F79" s="24"/>
      <c r="G79" s="24"/>
      <c r="H79" s="23"/>
      <c r="I79" s="82"/>
      <c r="K79" s="246">
        <f t="shared" si="6"/>
        <v>125</v>
      </c>
      <c r="L79" s="247"/>
      <c r="M79" s="248"/>
      <c r="N79" s="248"/>
      <c r="O79" s="248"/>
      <c r="P79" s="249"/>
    </row>
    <row r="80" spans="1:16" x14ac:dyDescent="0.15">
      <c r="A80" s="142"/>
      <c r="B80" s="187"/>
      <c r="C80" s="187"/>
      <c r="D80" s="187"/>
      <c r="E80" s="134" t="s">
        <v>72</v>
      </c>
      <c r="F80" s="24"/>
      <c r="G80" s="24"/>
      <c r="H80" s="23"/>
      <c r="I80" s="82"/>
      <c r="K80" s="246">
        <f t="shared" si="6"/>
        <v>125</v>
      </c>
      <c r="L80" s="247"/>
      <c r="M80" s="248"/>
      <c r="N80" s="248"/>
      <c r="O80" s="248"/>
      <c r="P80" s="249"/>
    </row>
    <row r="81" spans="1:16" x14ac:dyDescent="0.15">
      <c r="A81" s="142"/>
      <c r="B81" s="187"/>
      <c r="C81" s="187"/>
      <c r="D81" s="187"/>
      <c r="E81" s="134" t="s">
        <v>73</v>
      </c>
      <c r="F81" s="24"/>
      <c r="G81" s="24"/>
      <c r="H81" s="23"/>
      <c r="I81" s="82"/>
      <c r="K81" s="246">
        <f t="shared" si="6"/>
        <v>125</v>
      </c>
      <c r="L81" s="247"/>
      <c r="M81" s="248"/>
      <c r="N81" s="248"/>
      <c r="O81" s="248"/>
      <c r="P81" s="249"/>
    </row>
    <row r="82" spans="1:16" x14ac:dyDescent="0.15">
      <c r="A82" s="142"/>
      <c r="B82" s="187"/>
      <c r="C82" s="187"/>
      <c r="D82" s="187"/>
      <c r="E82" s="134" t="s">
        <v>74</v>
      </c>
      <c r="F82" s="24"/>
      <c r="G82" s="24"/>
      <c r="H82" s="23"/>
      <c r="I82" s="82"/>
      <c r="K82" s="246">
        <f t="shared" si="6"/>
        <v>125</v>
      </c>
      <c r="L82" s="247"/>
      <c r="M82" s="248"/>
      <c r="N82" s="248"/>
      <c r="O82" s="248"/>
      <c r="P82" s="249"/>
    </row>
    <row r="83" spans="1:16" x14ac:dyDescent="0.15">
      <c r="A83" s="143"/>
      <c r="B83" s="137"/>
      <c r="C83" s="137"/>
      <c r="D83" s="137"/>
      <c r="E83" s="138" t="s">
        <v>75</v>
      </c>
      <c r="F83" s="24"/>
      <c r="G83" s="24"/>
      <c r="H83" s="23"/>
      <c r="I83" s="82"/>
      <c r="K83" s="246">
        <f t="shared" si="6"/>
        <v>125</v>
      </c>
      <c r="L83" s="252"/>
      <c r="M83" s="253"/>
      <c r="N83" s="253"/>
      <c r="O83" s="253"/>
      <c r="P83" s="254"/>
    </row>
  </sheetData>
  <sheetProtection algorithmName="SHA-512" hashValue="t9f+FMNNCBXqDyilkRCSuyvnoJLHduYkWFM9LkHxSV9/Fzup1J5rBHdxOBxR/3eEpiYA51vR7XjgMDYapX0bjA==" saltValue="7nI2rjf/EPz2ZG1MLp/OkA==" spinCount="100000" sheet="1" selectLockedCells="1"/>
  <mergeCells count="23">
    <mergeCell ref="L1:L2"/>
    <mergeCell ref="M1:P1"/>
    <mergeCell ref="B62:D63"/>
    <mergeCell ref="B67:D68"/>
    <mergeCell ref="B72:D73"/>
    <mergeCell ref="F60:I60"/>
    <mergeCell ref="B77:D82"/>
    <mergeCell ref="A1:E1"/>
    <mergeCell ref="A2:E2"/>
    <mergeCell ref="F65:I65"/>
    <mergeCell ref="F70:I70"/>
    <mergeCell ref="F75:I75"/>
    <mergeCell ref="B5:D6"/>
    <mergeCell ref="B15:D16"/>
    <mergeCell ref="B20:D21"/>
    <mergeCell ref="B10:D11"/>
    <mergeCell ref="B57:D58"/>
    <mergeCell ref="F1:I1"/>
    <mergeCell ref="F3:I3"/>
    <mergeCell ref="F8:I8"/>
    <mergeCell ref="F13:I13"/>
    <mergeCell ref="F18:I18"/>
    <mergeCell ref="F55:I55"/>
  </mergeCells>
  <conditionalFormatting sqref="M3:P55">
    <cfRule type="cellIs" dxfId="15" priority="4" operator="equal">
      <formula>0</formula>
    </cfRule>
  </conditionalFormatting>
  <conditionalFormatting sqref="M23:P54 M3:O22 M55:O55">
    <cfRule type="cellIs" dxfId="14" priority="3" operator="greaterThan">
      <formula>2</formula>
    </cfRule>
  </conditionalFormatting>
  <conditionalFormatting sqref="P3:P55 L3:L55">
    <cfRule type="cellIs" dxfId="13" priority="2" operator="greaterThan">
      <formula>3</formula>
    </cfRule>
  </conditionalFormatting>
  <conditionalFormatting sqref="P23:P54">
    <cfRule type="expression" dxfId="12" priority="1">
      <formula>AND(#REF!&gt;#REF!,P23&gt;1)</formula>
    </cfRule>
  </conditionalFormatting>
  <pageMargins left="0.7" right="0.7" top="0.75" bottom="0.75" header="0.3" footer="0.3"/>
  <pageSetup paperSize="9" orientation="portrait" horizontalDpi="0" verticalDpi="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P83"/>
  <sheetViews>
    <sheetView workbookViewId="0">
      <selection activeCell="H30" sqref="H30"/>
    </sheetView>
  </sheetViews>
  <sheetFormatPr baseColWidth="10" defaultColWidth="8.83203125" defaultRowHeight="13" x14ac:dyDescent="0.15"/>
  <cols>
    <col min="1" max="1" width="3" bestFit="1" customWidth="1"/>
    <col min="2" max="2" width="10" bestFit="1" customWidth="1"/>
    <col min="3" max="3" width="6.1640625" bestFit="1" customWidth="1"/>
    <col min="4" max="4" width="7.6640625" bestFit="1" customWidth="1"/>
    <col min="5" max="5" width="14.1640625" bestFit="1" customWidth="1"/>
    <col min="6" max="7" width="22.83203125" customWidth="1"/>
    <col min="8" max="9" width="14.33203125" customWidth="1"/>
    <col min="11" max="11" width="10.1640625" bestFit="1" customWidth="1"/>
    <col min="12" max="12" width="15.5" customWidth="1"/>
  </cols>
  <sheetData>
    <row r="1" spans="1:16" ht="19" thickBot="1" x14ac:dyDescent="0.25">
      <c r="A1" s="176" t="s">
        <v>77</v>
      </c>
      <c r="B1" s="176"/>
      <c r="C1" s="176"/>
      <c r="D1" s="176"/>
      <c r="E1" s="176"/>
      <c r="F1" s="180">
        <f>Instructions!F28</f>
        <v>0</v>
      </c>
      <c r="G1" s="181"/>
      <c r="H1" s="181"/>
      <c r="I1" s="182"/>
      <c r="K1" s="21">
        <f>Instructions!$I$10</f>
        <v>45815</v>
      </c>
      <c r="L1" s="239" t="s">
        <v>228</v>
      </c>
      <c r="M1" s="240" t="s">
        <v>229</v>
      </c>
      <c r="N1" s="240"/>
      <c r="O1" s="240"/>
      <c r="P1" s="240"/>
    </row>
    <row r="2" spans="1:16" x14ac:dyDescent="0.15">
      <c r="A2" s="177" t="s">
        <v>1</v>
      </c>
      <c r="B2" s="178"/>
      <c r="C2" s="178"/>
      <c r="D2" s="178"/>
      <c r="E2" s="179"/>
      <c r="F2" s="32" t="s">
        <v>171</v>
      </c>
      <c r="G2" s="32" t="s">
        <v>172</v>
      </c>
      <c r="H2" s="33" t="s">
        <v>78</v>
      </c>
      <c r="I2" s="33" t="s">
        <v>105</v>
      </c>
      <c r="K2" s="29" t="s">
        <v>84</v>
      </c>
      <c r="L2" s="241"/>
      <c r="M2" s="242">
        <v>9</v>
      </c>
      <c r="N2" s="242">
        <v>10</v>
      </c>
      <c r="O2" s="242">
        <v>11</v>
      </c>
      <c r="P2" s="242">
        <v>12</v>
      </c>
    </row>
    <row r="3" spans="1:16" x14ac:dyDescent="0.15">
      <c r="A3" s="139">
        <v>1</v>
      </c>
      <c r="B3" s="131" t="s">
        <v>63</v>
      </c>
      <c r="C3" s="131" t="s">
        <v>55</v>
      </c>
      <c r="D3" s="131" t="s">
        <v>56</v>
      </c>
      <c r="E3" s="132" t="s">
        <v>30</v>
      </c>
      <c r="F3" s="183" t="s">
        <v>67</v>
      </c>
      <c r="G3" s="184"/>
      <c r="H3" s="184"/>
      <c r="I3" s="185"/>
      <c r="K3" s="20"/>
      <c r="L3" s="243"/>
      <c r="M3" s="244"/>
      <c r="N3" s="244"/>
      <c r="O3" s="244"/>
      <c r="P3" s="245"/>
    </row>
    <row r="4" spans="1:16" x14ac:dyDescent="0.15">
      <c r="A4" s="140"/>
      <c r="B4" s="133"/>
      <c r="C4" s="133"/>
      <c r="D4" s="133"/>
      <c r="E4" s="134" t="s">
        <v>68</v>
      </c>
      <c r="F4" s="24"/>
      <c r="G4" s="24"/>
      <c r="H4" s="23"/>
      <c r="I4" s="82"/>
      <c r="K4" s="246">
        <f>DATEDIF(H4,$K$1,"Y")</f>
        <v>125</v>
      </c>
      <c r="L4" s="247"/>
      <c r="M4" s="248"/>
      <c r="N4" s="248"/>
      <c r="O4" s="248"/>
      <c r="P4" s="249"/>
    </row>
    <row r="5" spans="1:16" x14ac:dyDescent="0.15">
      <c r="A5" s="140"/>
      <c r="B5" s="186" t="s">
        <v>187</v>
      </c>
      <c r="C5" s="186"/>
      <c r="D5" s="186"/>
      <c r="E5" s="134" t="s">
        <v>69</v>
      </c>
      <c r="F5" s="24"/>
      <c r="G5" s="24"/>
      <c r="H5" s="23"/>
      <c r="I5" s="82"/>
      <c r="K5" s="246">
        <f>DATEDIF(H5,$K$1,"Y")</f>
        <v>125</v>
      </c>
      <c r="L5" s="247"/>
      <c r="M5" s="248"/>
      <c r="N5" s="248"/>
      <c r="O5" s="248"/>
      <c r="P5" s="249"/>
    </row>
    <row r="6" spans="1:16" x14ac:dyDescent="0.15">
      <c r="A6" s="140"/>
      <c r="B6" s="186"/>
      <c r="C6" s="186"/>
      <c r="D6" s="186"/>
      <c r="E6" s="134" t="s">
        <v>70</v>
      </c>
      <c r="F6" s="24"/>
      <c r="G6" s="24"/>
      <c r="H6" s="23"/>
      <c r="I6" s="82"/>
      <c r="K6" s="246">
        <f>DATEDIF(H6,$K$1,"Y")</f>
        <v>125</v>
      </c>
      <c r="L6" s="247"/>
      <c r="M6" s="248"/>
      <c r="N6" s="248"/>
      <c r="O6" s="248"/>
      <c r="P6" s="249"/>
    </row>
    <row r="7" spans="1:16" x14ac:dyDescent="0.15">
      <c r="A7" s="140"/>
      <c r="B7" s="133"/>
      <c r="C7" s="133"/>
      <c r="D7" s="133"/>
      <c r="E7" s="134" t="s">
        <v>71</v>
      </c>
      <c r="F7" s="24"/>
      <c r="G7" s="24"/>
      <c r="H7" s="23"/>
      <c r="I7" s="82"/>
      <c r="K7" s="246">
        <f>DATEDIF(H7,$K$1,"Y")</f>
        <v>125</v>
      </c>
      <c r="L7" s="247"/>
      <c r="M7" s="248"/>
      <c r="N7" s="248"/>
      <c r="O7" s="248"/>
      <c r="P7" s="249"/>
    </row>
    <row r="8" spans="1:16" x14ac:dyDescent="0.15">
      <c r="A8" s="139">
        <v>2</v>
      </c>
      <c r="B8" s="131" t="s">
        <v>63</v>
      </c>
      <c r="C8" s="131" t="s">
        <v>57</v>
      </c>
      <c r="D8" s="131" t="s">
        <v>56</v>
      </c>
      <c r="E8" s="132" t="s">
        <v>29</v>
      </c>
      <c r="F8" s="183" t="s">
        <v>67</v>
      </c>
      <c r="G8" s="184"/>
      <c r="H8" s="184"/>
      <c r="I8" s="185"/>
      <c r="K8" s="20"/>
      <c r="L8" s="247"/>
      <c r="M8" s="248"/>
      <c r="N8" s="248"/>
      <c r="O8" s="248"/>
      <c r="P8" s="249"/>
    </row>
    <row r="9" spans="1:16" x14ac:dyDescent="0.15">
      <c r="A9" s="140"/>
      <c r="B9" s="133"/>
      <c r="C9" s="133"/>
      <c r="D9" s="133"/>
      <c r="E9" s="134" t="s">
        <v>68</v>
      </c>
      <c r="F9" s="24"/>
      <c r="G9" s="24"/>
      <c r="H9" s="23"/>
      <c r="I9" s="82"/>
      <c r="K9" s="246">
        <f>DATEDIF(H9,$K$1,"Y")</f>
        <v>125</v>
      </c>
      <c r="L9" s="247"/>
      <c r="M9" s="248"/>
      <c r="N9" s="248"/>
      <c r="O9" s="248"/>
      <c r="P9" s="249"/>
    </row>
    <row r="10" spans="1:16" ht="12.75" customHeight="1" x14ac:dyDescent="0.15">
      <c r="A10" s="140"/>
      <c r="B10" s="186" t="s">
        <v>187</v>
      </c>
      <c r="C10" s="186"/>
      <c r="D10" s="186"/>
      <c r="E10" s="134" t="s">
        <v>69</v>
      </c>
      <c r="F10" s="24"/>
      <c r="G10" s="24"/>
      <c r="H10" s="23"/>
      <c r="I10" s="82"/>
      <c r="K10" s="246">
        <f t="shared" ref="K10:K57" si="0">DATEDIF(H10,$K$1,"Y")</f>
        <v>125</v>
      </c>
      <c r="L10" s="247"/>
      <c r="M10" s="248"/>
      <c r="N10" s="248"/>
      <c r="O10" s="248"/>
      <c r="P10" s="249"/>
    </row>
    <row r="11" spans="1:16" x14ac:dyDescent="0.15">
      <c r="A11" s="140"/>
      <c r="B11" s="186"/>
      <c r="C11" s="186"/>
      <c r="D11" s="186"/>
      <c r="E11" s="134" t="s">
        <v>70</v>
      </c>
      <c r="F11" s="24"/>
      <c r="G11" s="24"/>
      <c r="H11" s="23"/>
      <c r="I11" s="82"/>
      <c r="K11" s="246">
        <f t="shared" si="0"/>
        <v>125</v>
      </c>
      <c r="L11" s="247"/>
      <c r="M11" s="248"/>
      <c r="N11" s="248"/>
      <c r="O11" s="248"/>
      <c r="P11" s="249"/>
    </row>
    <row r="12" spans="1:16" x14ac:dyDescent="0.15">
      <c r="A12" s="140"/>
      <c r="B12" s="133"/>
      <c r="C12" s="133"/>
      <c r="D12" s="133"/>
      <c r="E12" s="134" t="s">
        <v>71</v>
      </c>
      <c r="F12" s="24"/>
      <c r="G12" s="24"/>
      <c r="H12" s="23"/>
      <c r="I12" s="82"/>
      <c r="K12" s="246">
        <f t="shared" si="0"/>
        <v>125</v>
      </c>
      <c r="L12" s="247"/>
      <c r="M12" s="248"/>
      <c r="N12" s="248"/>
      <c r="O12" s="248"/>
      <c r="P12" s="249"/>
    </row>
    <row r="13" spans="1:16" x14ac:dyDescent="0.15">
      <c r="A13" s="139">
        <v>3</v>
      </c>
      <c r="B13" s="131" t="s">
        <v>63</v>
      </c>
      <c r="C13" s="131" t="s">
        <v>60</v>
      </c>
      <c r="D13" s="131" t="s">
        <v>56</v>
      </c>
      <c r="E13" s="132" t="s">
        <v>30</v>
      </c>
      <c r="F13" s="183" t="s">
        <v>67</v>
      </c>
      <c r="G13" s="184"/>
      <c r="H13" s="184"/>
      <c r="I13" s="185"/>
      <c r="K13" s="20"/>
      <c r="L13" s="247"/>
      <c r="M13" s="248"/>
      <c r="N13" s="248"/>
      <c r="O13" s="248"/>
      <c r="P13" s="249"/>
    </row>
    <row r="14" spans="1:16" x14ac:dyDescent="0.15">
      <c r="A14" s="140"/>
      <c r="B14" s="133"/>
      <c r="C14" s="133"/>
      <c r="D14" s="133"/>
      <c r="E14" s="134" t="s">
        <v>68</v>
      </c>
      <c r="F14" s="24"/>
      <c r="G14" s="24"/>
      <c r="H14" s="23"/>
      <c r="I14" s="82"/>
      <c r="K14" s="246">
        <f>DATEDIF(H14,$K$1,"Y")</f>
        <v>125</v>
      </c>
      <c r="L14" s="247"/>
      <c r="M14" s="248"/>
      <c r="N14" s="248"/>
      <c r="O14" s="248"/>
      <c r="P14" s="249"/>
    </row>
    <row r="15" spans="1:16" x14ac:dyDescent="0.15">
      <c r="A15" s="140"/>
      <c r="B15" s="186" t="s">
        <v>187</v>
      </c>
      <c r="C15" s="186"/>
      <c r="D15" s="186"/>
      <c r="E15" s="134" t="s">
        <v>69</v>
      </c>
      <c r="F15" s="24"/>
      <c r="G15" s="24"/>
      <c r="H15" s="23"/>
      <c r="I15" s="82"/>
      <c r="K15" s="246">
        <f t="shared" si="0"/>
        <v>125</v>
      </c>
      <c r="L15" s="247"/>
      <c r="M15" s="248"/>
      <c r="N15" s="248"/>
      <c r="O15" s="248"/>
      <c r="P15" s="249"/>
    </row>
    <row r="16" spans="1:16" x14ac:dyDescent="0.15">
      <c r="A16" s="140"/>
      <c r="B16" s="186"/>
      <c r="C16" s="186"/>
      <c r="D16" s="186"/>
      <c r="E16" s="134" t="s">
        <v>70</v>
      </c>
      <c r="F16" s="24"/>
      <c r="G16" s="24"/>
      <c r="H16" s="23"/>
      <c r="I16" s="82"/>
      <c r="K16" s="246">
        <f t="shared" si="0"/>
        <v>125</v>
      </c>
      <c r="L16" s="247"/>
      <c r="M16" s="248"/>
      <c r="N16" s="248"/>
      <c r="O16" s="248"/>
      <c r="P16" s="249"/>
    </row>
    <row r="17" spans="1:16" x14ac:dyDescent="0.15">
      <c r="A17" s="140"/>
      <c r="B17" s="133"/>
      <c r="C17" s="133"/>
      <c r="D17" s="133"/>
      <c r="E17" s="134" t="s">
        <v>71</v>
      </c>
      <c r="F17" s="24"/>
      <c r="G17" s="24"/>
      <c r="H17" s="23"/>
      <c r="I17" s="82"/>
      <c r="K17" s="246">
        <f t="shared" si="0"/>
        <v>125</v>
      </c>
      <c r="L17" s="247"/>
      <c r="M17" s="248"/>
      <c r="N17" s="248"/>
      <c r="O17" s="248"/>
      <c r="P17" s="249"/>
    </row>
    <row r="18" spans="1:16" x14ac:dyDescent="0.15">
      <c r="A18" s="139">
        <v>4</v>
      </c>
      <c r="B18" s="131" t="s">
        <v>63</v>
      </c>
      <c r="C18" s="131" t="s">
        <v>31</v>
      </c>
      <c r="D18" s="131" t="s">
        <v>56</v>
      </c>
      <c r="E18" s="132" t="s">
        <v>29</v>
      </c>
      <c r="F18" s="183" t="s">
        <v>67</v>
      </c>
      <c r="G18" s="184"/>
      <c r="H18" s="184"/>
      <c r="I18" s="185"/>
      <c r="K18" s="20"/>
      <c r="L18" s="247"/>
      <c r="M18" s="248"/>
      <c r="N18" s="248"/>
      <c r="O18" s="248"/>
      <c r="P18" s="249"/>
    </row>
    <row r="19" spans="1:16" x14ac:dyDescent="0.15">
      <c r="A19" s="140"/>
      <c r="B19" s="133"/>
      <c r="C19" s="133"/>
      <c r="D19" s="133"/>
      <c r="E19" s="134" t="s">
        <v>68</v>
      </c>
      <c r="F19" s="24"/>
      <c r="G19" s="24"/>
      <c r="H19" s="23"/>
      <c r="I19" s="82"/>
      <c r="K19" s="246">
        <f>DATEDIF(H19,$K$1,"Y")</f>
        <v>125</v>
      </c>
      <c r="L19" s="247"/>
      <c r="M19" s="248"/>
      <c r="N19" s="248"/>
      <c r="O19" s="248"/>
      <c r="P19" s="249"/>
    </row>
    <row r="20" spans="1:16" x14ac:dyDescent="0.15">
      <c r="A20" s="140"/>
      <c r="B20" s="186" t="s">
        <v>187</v>
      </c>
      <c r="C20" s="186"/>
      <c r="D20" s="186"/>
      <c r="E20" s="134" t="s">
        <v>69</v>
      </c>
      <c r="F20" s="24"/>
      <c r="G20" s="24"/>
      <c r="H20" s="23"/>
      <c r="I20" s="82"/>
      <c r="K20" s="246">
        <f t="shared" si="0"/>
        <v>125</v>
      </c>
      <c r="L20" s="247"/>
      <c r="M20" s="248"/>
      <c r="N20" s="248"/>
      <c r="O20" s="248"/>
      <c r="P20" s="249"/>
    </row>
    <row r="21" spans="1:16" x14ac:dyDescent="0.15">
      <c r="A21" s="140"/>
      <c r="B21" s="186"/>
      <c r="C21" s="186"/>
      <c r="D21" s="186"/>
      <c r="E21" s="134" t="s">
        <v>70</v>
      </c>
      <c r="F21" s="24"/>
      <c r="G21" s="24"/>
      <c r="H21" s="23"/>
      <c r="I21" s="82"/>
      <c r="K21" s="246">
        <f t="shared" si="0"/>
        <v>125</v>
      </c>
      <c r="L21" s="247"/>
      <c r="M21" s="248"/>
      <c r="N21" s="248"/>
      <c r="O21" s="248"/>
      <c r="P21" s="249"/>
    </row>
    <row r="22" spans="1:16" x14ac:dyDescent="0.15">
      <c r="A22" s="140"/>
      <c r="B22" s="133"/>
      <c r="C22" s="133"/>
      <c r="D22" s="133"/>
      <c r="E22" s="134" t="s">
        <v>71</v>
      </c>
      <c r="F22" s="24"/>
      <c r="G22" s="24"/>
      <c r="H22" s="23"/>
      <c r="I22" s="82"/>
      <c r="K22" s="246">
        <f t="shared" si="0"/>
        <v>125</v>
      </c>
      <c r="L22" s="247"/>
      <c r="M22" s="248"/>
      <c r="N22" s="248"/>
      <c r="O22" s="248"/>
      <c r="P22" s="249"/>
    </row>
    <row r="23" spans="1:16" x14ac:dyDescent="0.15">
      <c r="A23" s="141">
        <v>5</v>
      </c>
      <c r="B23" s="135" t="s">
        <v>185</v>
      </c>
      <c r="C23" s="27" t="s">
        <v>57</v>
      </c>
      <c r="D23" s="27" t="s">
        <v>58</v>
      </c>
      <c r="E23" s="28" t="s">
        <v>28</v>
      </c>
      <c r="F23" s="24"/>
      <c r="G23" s="24"/>
      <c r="H23" s="23"/>
      <c r="I23" s="82"/>
      <c r="K23" s="246">
        <f t="shared" si="0"/>
        <v>125</v>
      </c>
      <c r="L23" s="250">
        <f>SUM(M23:P23)</f>
        <v>0</v>
      </c>
      <c r="M23" s="251">
        <f>COUNTIF($I$23:$I$24,$I23)+COUNTIF($I$31:$I$32,$I23)+COUNTIF($I$39:$I$40,$I23)+COUNTIF($I$47:$I$48,$I23)</f>
        <v>0</v>
      </c>
      <c r="N23" s="251">
        <f>COUNTIF($I$25:$I$26,$I23)+COUNTIF($I$33:$I$34,$I23)+COUNTIF($I$41:$I$42,$I23)+COUNTIF($I$49:$I$50,$I23)</f>
        <v>0</v>
      </c>
      <c r="O23" s="251">
        <f>COUNTIF($I$27:$I$28,$I23)+COUNTIF($I$35:$I$36,$I23)+COUNTIF($I$43:$I$44,$I23)+COUNTIF($I$51:$I$52,$I23)</f>
        <v>0</v>
      </c>
      <c r="P23" s="251">
        <f>COUNTIF($I$29:$I$30,$I23)+COUNTIF($I$37:$I$38,$I23)+COUNTIF($I$45:$I$46,$I23)+COUNTIF($I$53:$I$54,$I23)</f>
        <v>0</v>
      </c>
    </row>
    <row r="24" spans="1:16" x14ac:dyDescent="0.15">
      <c r="A24" s="141">
        <v>6</v>
      </c>
      <c r="B24" s="135" t="s">
        <v>186</v>
      </c>
      <c r="C24" s="27" t="s">
        <v>57</v>
      </c>
      <c r="D24" s="27" t="s">
        <v>58</v>
      </c>
      <c r="E24" s="28" t="s">
        <v>28</v>
      </c>
      <c r="F24" s="24"/>
      <c r="G24" s="24"/>
      <c r="H24" s="23"/>
      <c r="I24" s="82"/>
      <c r="K24" s="246">
        <f t="shared" si="0"/>
        <v>125</v>
      </c>
      <c r="L24" s="250">
        <f t="shared" ref="L24:L54" si="1">SUM(M24:P24)</f>
        <v>0</v>
      </c>
      <c r="M24" s="251">
        <f t="shared" ref="M24:M54" si="2">COUNTIF($I$23:$I$24,$I24)+COUNTIF($I$31:$I$32,$I24)+COUNTIF($I$39:$I$40,$I24)+COUNTIF($I$47:$I$48,$I24)</f>
        <v>0</v>
      </c>
      <c r="N24" s="251">
        <f t="shared" ref="N24:N53" si="3">COUNTIF($I$25:$I$26,$I24)+COUNTIF($I$33:$I$34,$I24)+COUNTIF($I$41:$I$42,$I24)+COUNTIF($I$49:$I$50,$I24)</f>
        <v>0</v>
      </c>
      <c r="O24" s="251">
        <f t="shared" ref="O24:O53" si="4">COUNTIF($I$27:$I$28,$I24)+COUNTIF($I$35:$I$36,$I24)+COUNTIF($I$43:$I$44,$I24)+COUNTIF($I$51:$I$52,$I24)</f>
        <v>0</v>
      </c>
      <c r="P24" s="251">
        <f t="shared" ref="P24:P54" si="5">COUNTIF($I$29:$I$30,$I24)+COUNTIF($I$37:$I$38,$I24)+COUNTIF($I$45:$I$46,$I24)+COUNTIF($I$53:$I$54,$I24)</f>
        <v>0</v>
      </c>
    </row>
    <row r="25" spans="1:16" x14ac:dyDescent="0.15">
      <c r="A25" s="141">
        <v>7</v>
      </c>
      <c r="B25" s="135" t="s">
        <v>185</v>
      </c>
      <c r="C25" s="27" t="s">
        <v>59</v>
      </c>
      <c r="D25" s="27" t="s">
        <v>25</v>
      </c>
      <c r="E25" s="28" t="s">
        <v>26</v>
      </c>
      <c r="F25" s="24"/>
      <c r="G25" s="24"/>
      <c r="H25" s="23"/>
      <c r="I25" s="82"/>
      <c r="K25" s="246">
        <f t="shared" si="0"/>
        <v>125</v>
      </c>
      <c r="L25" s="250">
        <f t="shared" si="1"/>
        <v>0</v>
      </c>
      <c r="M25" s="251">
        <f t="shared" si="2"/>
        <v>0</v>
      </c>
      <c r="N25" s="251">
        <f t="shared" si="3"/>
        <v>0</v>
      </c>
      <c r="O25" s="251">
        <f t="shared" si="4"/>
        <v>0</v>
      </c>
      <c r="P25" s="251">
        <f t="shared" si="5"/>
        <v>0</v>
      </c>
    </row>
    <row r="26" spans="1:16" x14ac:dyDescent="0.15">
      <c r="A26" s="141">
        <v>8</v>
      </c>
      <c r="B26" s="135" t="s">
        <v>186</v>
      </c>
      <c r="C26" s="27" t="s">
        <v>59</v>
      </c>
      <c r="D26" s="27" t="s">
        <v>25</v>
      </c>
      <c r="E26" s="27" t="s">
        <v>26</v>
      </c>
      <c r="F26" s="24"/>
      <c r="G26" s="24"/>
      <c r="H26" s="23"/>
      <c r="I26" s="82"/>
      <c r="K26" s="246">
        <f t="shared" si="0"/>
        <v>125</v>
      </c>
      <c r="L26" s="250">
        <f t="shared" si="1"/>
        <v>0</v>
      </c>
      <c r="M26" s="251">
        <f t="shared" si="2"/>
        <v>0</v>
      </c>
      <c r="N26" s="251">
        <f t="shared" si="3"/>
        <v>0</v>
      </c>
      <c r="O26" s="251">
        <f t="shared" si="4"/>
        <v>0</v>
      </c>
      <c r="P26" s="251">
        <f t="shared" si="5"/>
        <v>0</v>
      </c>
    </row>
    <row r="27" spans="1:16" x14ac:dyDescent="0.15">
      <c r="A27" s="141">
        <v>9</v>
      </c>
      <c r="B27" s="135" t="s">
        <v>185</v>
      </c>
      <c r="C27" s="27" t="s">
        <v>81</v>
      </c>
      <c r="D27" s="27" t="s">
        <v>25</v>
      </c>
      <c r="E27" s="27" t="s">
        <v>24</v>
      </c>
      <c r="F27" s="24"/>
      <c r="G27" s="24"/>
      <c r="H27" s="23"/>
      <c r="I27" s="82"/>
      <c r="K27" s="246">
        <f t="shared" si="0"/>
        <v>125</v>
      </c>
      <c r="L27" s="250">
        <f t="shared" si="1"/>
        <v>0</v>
      </c>
      <c r="M27" s="251">
        <f t="shared" si="2"/>
        <v>0</v>
      </c>
      <c r="N27" s="251">
        <f t="shared" si="3"/>
        <v>0</v>
      </c>
      <c r="O27" s="251">
        <f t="shared" si="4"/>
        <v>0</v>
      </c>
      <c r="P27" s="251">
        <f t="shared" si="5"/>
        <v>0</v>
      </c>
    </row>
    <row r="28" spans="1:16" x14ac:dyDescent="0.15">
      <c r="A28" s="141">
        <v>10</v>
      </c>
      <c r="B28" s="135" t="s">
        <v>186</v>
      </c>
      <c r="C28" s="27" t="s">
        <v>81</v>
      </c>
      <c r="D28" s="27" t="s">
        <v>25</v>
      </c>
      <c r="E28" s="27" t="s">
        <v>24</v>
      </c>
      <c r="F28" s="24"/>
      <c r="G28" s="24"/>
      <c r="H28" s="23"/>
      <c r="I28" s="82"/>
      <c r="K28" s="246">
        <f t="shared" si="0"/>
        <v>125</v>
      </c>
      <c r="L28" s="250">
        <f t="shared" si="1"/>
        <v>0</v>
      </c>
      <c r="M28" s="251">
        <f t="shared" si="2"/>
        <v>0</v>
      </c>
      <c r="N28" s="251">
        <f t="shared" si="3"/>
        <v>0</v>
      </c>
      <c r="O28" s="251">
        <f t="shared" si="4"/>
        <v>0</v>
      </c>
      <c r="P28" s="251">
        <f t="shared" si="5"/>
        <v>0</v>
      </c>
    </row>
    <row r="29" spans="1:16" x14ac:dyDescent="0.15">
      <c r="A29" s="141">
        <v>11</v>
      </c>
      <c r="B29" s="135" t="s">
        <v>185</v>
      </c>
      <c r="C29" s="27" t="s">
        <v>82</v>
      </c>
      <c r="D29" s="27" t="s">
        <v>25</v>
      </c>
      <c r="E29" s="27" t="s">
        <v>27</v>
      </c>
      <c r="F29" s="24"/>
      <c r="G29" s="24"/>
      <c r="H29" s="23"/>
      <c r="I29" s="82"/>
      <c r="K29" s="246">
        <f t="shared" si="0"/>
        <v>125</v>
      </c>
      <c r="L29" s="250">
        <f t="shared" si="1"/>
        <v>0</v>
      </c>
      <c r="M29" s="251">
        <f t="shared" si="2"/>
        <v>0</v>
      </c>
      <c r="N29" s="251">
        <f t="shared" si="3"/>
        <v>0</v>
      </c>
      <c r="O29" s="251">
        <f t="shared" si="4"/>
        <v>0</v>
      </c>
      <c r="P29" s="251">
        <f t="shared" si="5"/>
        <v>0</v>
      </c>
    </row>
    <row r="30" spans="1:16" x14ac:dyDescent="0.15">
      <c r="A30" s="141">
        <v>12</v>
      </c>
      <c r="B30" s="135" t="s">
        <v>186</v>
      </c>
      <c r="C30" s="27" t="s">
        <v>82</v>
      </c>
      <c r="D30" s="27" t="s">
        <v>25</v>
      </c>
      <c r="E30" s="27" t="s">
        <v>27</v>
      </c>
      <c r="F30" s="24"/>
      <c r="G30" s="24"/>
      <c r="H30" s="23"/>
      <c r="I30" s="82"/>
      <c r="K30" s="246">
        <f t="shared" si="0"/>
        <v>125</v>
      </c>
      <c r="L30" s="250">
        <f t="shared" si="1"/>
        <v>0</v>
      </c>
      <c r="M30" s="251">
        <f t="shared" si="2"/>
        <v>0</v>
      </c>
      <c r="N30" s="251">
        <f t="shared" si="3"/>
        <v>0</v>
      </c>
      <c r="O30" s="251">
        <f t="shared" si="4"/>
        <v>0</v>
      </c>
      <c r="P30" s="251">
        <f t="shared" si="5"/>
        <v>0</v>
      </c>
    </row>
    <row r="31" spans="1:16" x14ac:dyDescent="0.15">
      <c r="A31" s="141">
        <v>13</v>
      </c>
      <c r="B31" s="135" t="s">
        <v>185</v>
      </c>
      <c r="C31" s="27" t="s">
        <v>57</v>
      </c>
      <c r="D31" s="27" t="s">
        <v>58</v>
      </c>
      <c r="E31" s="28" t="s">
        <v>26</v>
      </c>
      <c r="F31" s="24"/>
      <c r="G31" s="24"/>
      <c r="H31" s="23"/>
      <c r="I31" s="82"/>
      <c r="K31" s="246">
        <f t="shared" si="0"/>
        <v>125</v>
      </c>
      <c r="L31" s="250">
        <f t="shared" si="1"/>
        <v>0</v>
      </c>
      <c r="M31" s="251">
        <f t="shared" si="2"/>
        <v>0</v>
      </c>
      <c r="N31" s="251">
        <f t="shared" si="3"/>
        <v>0</v>
      </c>
      <c r="O31" s="251">
        <f t="shared" si="4"/>
        <v>0</v>
      </c>
      <c r="P31" s="251">
        <f t="shared" si="5"/>
        <v>0</v>
      </c>
    </row>
    <row r="32" spans="1:16" x14ac:dyDescent="0.15">
      <c r="A32" s="141">
        <v>14</v>
      </c>
      <c r="B32" s="135" t="s">
        <v>186</v>
      </c>
      <c r="C32" s="27" t="s">
        <v>57</v>
      </c>
      <c r="D32" s="27" t="s">
        <v>58</v>
      </c>
      <c r="E32" s="27" t="s">
        <v>26</v>
      </c>
      <c r="F32" s="24"/>
      <c r="G32" s="24"/>
      <c r="H32" s="23"/>
      <c r="I32" s="82"/>
      <c r="K32" s="246">
        <f t="shared" si="0"/>
        <v>125</v>
      </c>
      <c r="L32" s="250">
        <f t="shared" si="1"/>
        <v>0</v>
      </c>
      <c r="M32" s="251">
        <f t="shared" si="2"/>
        <v>0</v>
      </c>
      <c r="N32" s="251">
        <f t="shared" si="3"/>
        <v>0</v>
      </c>
      <c r="O32" s="251">
        <f t="shared" si="4"/>
        <v>0</v>
      </c>
      <c r="P32" s="251">
        <f t="shared" si="5"/>
        <v>0</v>
      </c>
    </row>
    <row r="33" spans="1:16" x14ac:dyDescent="0.15">
      <c r="A33" s="141">
        <v>15</v>
      </c>
      <c r="B33" s="135" t="s">
        <v>185</v>
      </c>
      <c r="C33" s="27" t="s">
        <v>59</v>
      </c>
      <c r="D33" s="27" t="s">
        <v>25</v>
      </c>
      <c r="E33" s="28" t="s">
        <v>24</v>
      </c>
      <c r="F33" s="24"/>
      <c r="G33" s="24"/>
      <c r="H33" s="23"/>
      <c r="I33" s="82"/>
      <c r="K33" s="246">
        <f t="shared" si="0"/>
        <v>125</v>
      </c>
      <c r="L33" s="250">
        <f t="shared" si="1"/>
        <v>0</v>
      </c>
      <c r="M33" s="251">
        <f t="shared" si="2"/>
        <v>0</v>
      </c>
      <c r="N33" s="251">
        <f t="shared" si="3"/>
        <v>0</v>
      </c>
      <c r="O33" s="251">
        <f t="shared" si="4"/>
        <v>0</v>
      </c>
      <c r="P33" s="251">
        <f t="shared" si="5"/>
        <v>0</v>
      </c>
    </row>
    <row r="34" spans="1:16" x14ac:dyDescent="0.15">
      <c r="A34" s="141">
        <v>16</v>
      </c>
      <c r="B34" s="135" t="s">
        <v>186</v>
      </c>
      <c r="C34" s="27" t="s">
        <v>59</v>
      </c>
      <c r="D34" s="27" t="s">
        <v>25</v>
      </c>
      <c r="E34" s="27" t="s">
        <v>24</v>
      </c>
      <c r="F34" s="24"/>
      <c r="G34" s="24"/>
      <c r="H34" s="23"/>
      <c r="I34" s="82"/>
      <c r="K34" s="246">
        <f t="shared" si="0"/>
        <v>125</v>
      </c>
      <c r="L34" s="250">
        <f t="shared" si="1"/>
        <v>0</v>
      </c>
      <c r="M34" s="251">
        <f t="shared" si="2"/>
        <v>0</v>
      </c>
      <c r="N34" s="251">
        <f t="shared" si="3"/>
        <v>0</v>
      </c>
      <c r="O34" s="251">
        <f t="shared" si="4"/>
        <v>0</v>
      </c>
      <c r="P34" s="251">
        <f t="shared" si="5"/>
        <v>0</v>
      </c>
    </row>
    <row r="35" spans="1:16" x14ac:dyDescent="0.15">
      <c r="A35" s="141">
        <v>17</v>
      </c>
      <c r="B35" s="135" t="s">
        <v>185</v>
      </c>
      <c r="C35" s="27" t="s">
        <v>81</v>
      </c>
      <c r="D35" s="27" t="s">
        <v>25</v>
      </c>
      <c r="E35" s="28" t="s">
        <v>27</v>
      </c>
      <c r="F35" s="24"/>
      <c r="G35" s="24"/>
      <c r="H35" s="23"/>
      <c r="I35" s="82"/>
      <c r="K35" s="246">
        <f t="shared" si="0"/>
        <v>125</v>
      </c>
      <c r="L35" s="250">
        <f t="shared" si="1"/>
        <v>0</v>
      </c>
      <c r="M35" s="251">
        <f t="shared" si="2"/>
        <v>0</v>
      </c>
      <c r="N35" s="251">
        <f t="shared" si="3"/>
        <v>0</v>
      </c>
      <c r="O35" s="251">
        <f t="shared" si="4"/>
        <v>0</v>
      </c>
      <c r="P35" s="251">
        <f t="shared" si="5"/>
        <v>0</v>
      </c>
    </row>
    <row r="36" spans="1:16" x14ac:dyDescent="0.15">
      <c r="A36" s="141">
        <v>18</v>
      </c>
      <c r="B36" s="135" t="s">
        <v>186</v>
      </c>
      <c r="C36" s="27" t="s">
        <v>81</v>
      </c>
      <c r="D36" s="27" t="s">
        <v>25</v>
      </c>
      <c r="E36" s="27" t="s">
        <v>27</v>
      </c>
      <c r="F36" s="24"/>
      <c r="G36" s="24"/>
      <c r="H36" s="23"/>
      <c r="I36" s="82"/>
      <c r="K36" s="246">
        <f t="shared" si="0"/>
        <v>125</v>
      </c>
      <c r="L36" s="250">
        <f t="shared" si="1"/>
        <v>0</v>
      </c>
      <c r="M36" s="251">
        <f t="shared" si="2"/>
        <v>0</v>
      </c>
      <c r="N36" s="251">
        <f t="shared" si="3"/>
        <v>0</v>
      </c>
      <c r="O36" s="251">
        <f t="shared" si="4"/>
        <v>0</v>
      </c>
      <c r="P36" s="251">
        <f t="shared" si="5"/>
        <v>0</v>
      </c>
    </row>
    <row r="37" spans="1:16" x14ac:dyDescent="0.15">
      <c r="A37" s="141">
        <v>19</v>
      </c>
      <c r="B37" s="135" t="s">
        <v>185</v>
      </c>
      <c r="C37" s="27" t="s">
        <v>82</v>
      </c>
      <c r="D37" s="27" t="s">
        <v>25</v>
      </c>
      <c r="E37" s="28" t="s">
        <v>28</v>
      </c>
      <c r="F37" s="24"/>
      <c r="G37" s="24"/>
      <c r="H37" s="23"/>
      <c r="I37" s="82"/>
      <c r="K37" s="246">
        <f t="shared" si="0"/>
        <v>125</v>
      </c>
      <c r="L37" s="250">
        <f t="shared" si="1"/>
        <v>0</v>
      </c>
      <c r="M37" s="251">
        <f t="shared" si="2"/>
        <v>0</v>
      </c>
      <c r="N37" s="251">
        <f t="shared" si="3"/>
        <v>0</v>
      </c>
      <c r="O37" s="251">
        <f t="shared" si="4"/>
        <v>0</v>
      </c>
      <c r="P37" s="251">
        <f t="shared" si="5"/>
        <v>0</v>
      </c>
    </row>
    <row r="38" spans="1:16" x14ac:dyDescent="0.15">
      <c r="A38" s="141">
        <v>20</v>
      </c>
      <c r="B38" s="135" t="s">
        <v>186</v>
      </c>
      <c r="C38" s="27" t="s">
        <v>82</v>
      </c>
      <c r="D38" s="27" t="s">
        <v>25</v>
      </c>
      <c r="E38" s="27" t="s">
        <v>28</v>
      </c>
      <c r="F38" s="24"/>
      <c r="G38" s="24"/>
      <c r="H38" s="23"/>
      <c r="I38" s="82"/>
      <c r="K38" s="246">
        <f t="shared" si="0"/>
        <v>125</v>
      </c>
      <c r="L38" s="250">
        <f t="shared" si="1"/>
        <v>0</v>
      </c>
      <c r="M38" s="251">
        <f t="shared" si="2"/>
        <v>0</v>
      </c>
      <c r="N38" s="251">
        <f t="shared" si="3"/>
        <v>0</v>
      </c>
      <c r="O38" s="251">
        <f t="shared" si="4"/>
        <v>0</v>
      </c>
      <c r="P38" s="251">
        <f t="shared" si="5"/>
        <v>0</v>
      </c>
    </row>
    <row r="39" spans="1:16" x14ac:dyDescent="0.15">
      <c r="A39" s="141">
        <v>21</v>
      </c>
      <c r="B39" s="135" t="s">
        <v>185</v>
      </c>
      <c r="C39" s="27" t="s">
        <v>57</v>
      </c>
      <c r="D39" s="27" t="s">
        <v>58</v>
      </c>
      <c r="E39" s="28" t="s">
        <v>24</v>
      </c>
      <c r="F39" s="24"/>
      <c r="G39" s="24"/>
      <c r="H39" s="23"/>
      <c r="I39" s="82"/>
      <c r="K39" s="246">
        <f t="shared" si="0"/>
        <v>125</v>
      </c>
      <c r="L39" s="250">
        <f t="shared" si="1"/>
        <v>0</v>
      </c>
      <c r="M39" s="251">
        <f t="shared" si="2"/>
        <v>0</v>
      </c>
      <c r="N39" s="251">
        <f t="shared" si="3"/>
        <v>0</v>
      </c>
      <c r="O39" s="251">
        <f t="shared" si="4"/>
        <v>0</v>
      </c>
      <c r="P39" s="251">
        <f t="shared" si="5"/>
        <v>0</v>
      </c>
    </row>
    <row r="40" spans="1:16" x14ac:dyDescent="0.15">
      <c r="A40" s="141">
        <v>22</v>
      </c>
      <c r="B40" s="135" t="s">
        <v>186</v>
      </c>
      <c r="C40" s="27" t="s">
        <v>57</v>
      </c>
      <c r="D40" s="27" t="s">
        <v>58</v>
      </c>
      <c r="E40" s="27" t="s">
        <v>24</v>
      </c>
      <c r="F40" s="24"/>
      <c r="G40" s="24"/>
      <c r="H40" s="23"/>
      <c r="I40" s="82"/>
      <c r="K40" s="246">
        <f t="shared" si="0"/>
        <v>125</v>
      </c>
      <c r="L40" s="250">
        <f t="shared" si="1"/>
        <v>0</v>
      </c>
      <c r="M40" s="251">
        <f t="shared" si="2"/>
        <v>0</v>
      </c>
      <c r="N40" s="251">
        <f t="shared" si="3"/>
        <v>0</v>
      </c>
      <c r="O40" s="251">
        <f t="shared" si="4"/>
        <v>0</v>
      </c>
      <c r="P40" s="251">
        <f t="shared" si="5"/>
        <v>0</v>
      </c>
    </row>
    <row r="41" spans="1:16" x14ac:dyDescent="0.15">
      <c r="A41" s="141">
        <v>23</v>
      </c>
      <c r="B41" s="135" t="s">
        <v>185</v>
      </c>
      <c r="C41" s="27" t="s">
        <v>59</v>
      </c>
      <c r="D41" s="27" t="s">
        <v>25</v>
      </c>
      <c r="E41" s="28" t="s">
        <v>27</v>
      </c>
      <c r="F41" s="24"/>
      <c r="G41" s="24"/>
      <c r="H41" s="23"/>
      <c r="I41" s="82"/>
      <c r="K41" s="246">
        <f t="shared" si="0"/>
        <v>125</v>
      </c>
      <c r="L41" s="250">
        <f t="shared" si="1"/>
        <v>0</v>
      </c>
      <c r="M41" s="251">
        <f t="shared" si="2"/>
        <v>0</v>
      </c>
      <c r="N41" s="251">
        <f t="shared" si="3"/>
        <v>0</v>
      </c>
      <c r="O41" s="251">
        <f t="shared" si="4"/>
        <v>0</v>
      </c>
      <c r="P41" s="251">
        <f t="shared" si="5"/>
        <v>0</v>
      </c>
    </row>
    <row r="42" spans="1:16" x14ac:dyDescent="0.15">
      <c r="A42" s="141">
        <v>24</v>
      </c>
      <c r="B42" s="135" t="s">
        <v>186</v>
      </c>
      <c r="C42" s="27" t="s">
        <v>59</v>
      </c>
      <c r="D42" s="27" t="s">
        <v>25</v>
      </c>
      <c r="E42" s="28" t="s">
        <v>27</v>
      </c>
      <c r="F42" s="24"/>
      <c r="G42" s="24"/>
      <c r="H42" s="23"/>
      <c r="I42" s="82"/>
      <c r="K42" s="246">
        <f t="shared" si="0"/>
        <v>125</v>
      </c>
      <c r="L42" s="250">
        <f t="shared" si="1"/>
        <v>0</v>
      </c>
      <c r="M42" s="251">
        <f t="shared" si="2"/>
        <v>0</v>
      </c>
      <c r="N42" s="251">
        <f t="shared" si="3"/>
        <v>0</v>
      </c>
      <c r="O42" s="251">
        <f t="shared" si="4"/>
        <v>0</v>
      </c>
      <c r="P42" s="251">
        <f t="shared" si="5"/>
        <v>0</v>
      </c>
    </row>
    <row r="43" spans="1:16" x14ac:dyDescent="0.15">
      <c r="A43" s="141">
        <v>25</v>
      </c>
      <c r="B43" s="135" t="s">
        <v>185</v>
      </c>
      <c r="C43" s="27" t="s">
        <v>81</v>
      </c>
      <c r="D43" s="27" t="s">
        <v>25</v>
      </c>
      <c r="E43" s="27" t="s">
        <v>28</v>
      </c>
      <c r="F43" s="24"/>
      <c r="G43" s="24"/>
      <c r="H43" s="23"/>
      <c r="I43" s="82"/>
      <c r="K43" s="246">
        <f t="shared" si="0"/>
        <v>125</v>
      </c>
      <c r="L43" s="250">
        <f t="shared" si="1"/>
        <v>0</v>
      </c>
      <c r="M43" s="251">
        <f t="shared" si="2"/>
        <v>0</v>
      </c>
      <c r="N43" s="251">
        <f t="shared" si="3"/>
        <v>0</v>
      </c>
      <c r="O43" s="251">
        <f t="shared" si="4"/>
        <v>0</v>
      </c>
      <c r="P43" s="251">
        <f t="shared" si="5"/>
        <v>0</v>
      </c>
    </row>
    <row r="44" spans="1:16" x14ac:dyDescent="0.15">
      <c r="A44" s="141">
        <v>26</v>
      </c>
      <c r="B44" s="135" t="s">
        <v>186</v>
      </c>
      <c r="C44" s="27" t="s">
        <v>81</v>
      </c>
      <c r="D44" s="27" t="s">
        <v>25</v>
      </c>
      <c r="E44" s="27" t="s">
        <v>28</v>
      </c>
      <c r="F44" s="24"/>
      <c r="G44" s="24"/>
      <c r="H44" s="23"/>
      <c r="I44" s="82"/>
      <c r="K44" s="246">
        <f t="shared" si="0"/>
        <v>125</v>
      </c>
      <c r="L44" s="250">
        <f t="shared" si="1"/>
        <v>0</v>
      </c>
      <c r="M44" s="251">
        <f t="shared" si="2"/>
        <v>0</v>
      </c>
      <c r="N44" s="251">
        <f t="shared" si="3"/>
        <v>0</v>
      </c>
      <c r="O44" s="251">
        <f t="shared" si="4"/>
        <v>0</v>
      </c>
      <c r="P44" s="251">
        <f t="shared" si="5"/>
        <v>0</v>
      </c>
    </row>
    <row r="45" spans="1:16" x14ac:dyDescent="0.15">
      <c r="A45" s="141">
        <v>27</v>
      </c>
      <c r="B45" s="135" t="s">
        <v>185</v>
      </c>
      <c r="C45" s="27" t="s">
        <v>82</v>
      </c>
      <c r="D45" s="27" t="s">
        <v>25</v>
      </c>
      <c r="E45" s="28" t="s">
        <v>26</v>
      </c>
      <c r="F45" s="24"/>
      <c r="G45" s="24"/>
      <c r="H45" s="23"/>
      <c r="I45" s="82"/>
      <c r="K45" s="246">
        <f t="shared" si="0"/>
        <v>125</v>
      </c>
      <c r="L45" s="250">
        <f t="shared" si="1"/>
        <v>0</v>
      </c>
      <c r="M45" s="251">
        <f t="shared" si="2"/>
        <v>0</v>
      </c>
      <c r="N45" s="251">
        <f t="shared" si="3"/>
        <v>0</v>
      </c>
      <c r="O45" s="251">
        <f t="shared" si="4"/>
        <v>0</v>
      </c>
      <c r="P45" s="251">
        <f t="shared" si="5"/>
        <v>0</v>
      </c>
    </row>
    <row r="46" spans="1:16" x14ac:dyDescent="0.15">
      <c r="A46" s="141">
        <v>28</v>
      </c>
      <c r="B46" s="135" t="s">
        <v>186</v>
      </c>
      <c r="C46" s="27" t="s">
        <v>82</v>
      </c>
      <c r="D46" s="27" t="s">
        <v>25</v>
      </c>
      <c r="E46" s="27" t="s">
        <v>26</v>
      </c>
      <c r="F46" s="24"/>
      <c r="G46" s="24"/>
      <c r="H46" s="23"/>
      <c r="I46" s="82"/>
      <c r="K46" s="246">
        <f t="shared" si="0"/>
        <v>125</v>
      </c>
      <c r="L46" s="250">
        <f t="shared" si="1"/>
        <v>0</v>
      </c>
      <c r="M46" s="251">
        <f t="shared" si="2"/>
        <v>0</v>
      </c>
      <c r="N46" s="251">
        <f t="shared" si="3"/>
        <v>0</v>
      </c>
      <c r="O46" s="251">
        <f t="shared" si="4"/>
        <v>0</v>
      </c>
      <c r="P46" s="251">
        <f t="shared" si="5"/>
        <v>0</v>
      </c>
    </row>
    <row r="47" spans="1:16" x14ac:dyDescent="0.15">
      <c r="A47" s="141">
        <v>29</v>
      </c>
      <c r="B47" s="135" t="s">
        <v>185</v>
      </c>
      <c r="C47" s="27" t="s">
        <v>57</v>
      </c>
      <c r="D47" s="27" t="s">
        <v>58</v>
      </c>
      <c r="E47" s="28" t="s">
        <v>27</v>
      </c>
      <c r="F47" s="24"/>
      <c r="G47" s="24"/>
      <c r="H47" s="23"/>
      <c r="I47" s="82"/>
      <c r="K47" s="246">
        <f t="shared" si="0"/>
        <v>125</v>
      </c>
      <c r="L47" s="250">
        <f t="shared" si="1"/>
        <v>0</v>
      </c>
      <c r="M47" s="251">
        <f t="shared" si="2"/>
        <v>0</v>
      </c>
      <c r="N47" s="251">
        <f t="shared" si="3"/>
        <v>0</v>
      </c>
      <c r="O47" s="251">
        <f t="shared" si="4"/>
        <v>0</v>
      </c>
      <c r="P47" s="251">
        <f t="shared" si="5"/>
        <v>0</v>
      </c>
    </row>
    <row r="48" spans="1:16" x14ac:dyDescent="0.15">
      <c r="A48" s="141">
        <v>30</v>
      </c>
      <c r="B48" s="135" t="s">
        <v>186</v>
      </c>
      <c r="C48" s="27" t="s">
        <v>57</v>
      </c>
      <c r="D48" s="27" t="s">
        <v>58</v>
      </c>
      <c r="E48" s="28" t="s">
        <v>27</v>
      </c>
      <c r="F48" s="24"/>
      <c r="G48" s="24"/>
      <c r="H48" s="23"/>
      <c r="I48" s="82"/>
      <c r="K48" s="246">
        <f t="shared" si="0"/>
        <v>125</v>
      </c>
      <c r="L48" s="250">
        <f t="shared" si="1"/>
        <v>0</v>
      </c>
      <c r="M48" s="251">
        <f t="shared" si="2"/>
        <v>0</v>
      </c>
      <c r="N48" s="251">
        <f t="shared" si="3"/>
        <v>0</v>
      </c>
      <c r="O48" s="251">
        <f t="shared" si="4"/>
        <v>0</v>
      </c>
      <c r="P48" s="251">
        <f t="shared" si="5"/>
        <v>0</v>
      </c>
    </row>
    <row r="49" spans="1:16" x14ac:dyDescent="0.15">
      <c r="A49" s="141">
        <v>31</v>
      </c>
      <c r="B49" s="135" t="s">
        <v>185</v>
      </c>
      <c r="C49" s="27" t="s">
        <v>59</v>
      </c>
      <c r="D49" s="27" t="s">
        <v>25</v>
      </c>
      <c r="E49" s="27" t="s">
        <v>28</v>
      </c>
      <c r="F49" s="24"/>
      <c r="G49" s="24"/>
      <c r="H49" s="23"/>
      <c r="I49" s="82"/>
      <c r="K49" s="246">
        <f t="shared" si="0"/>
        <v>125</v>
      </c>
      <c r="L49" s="250">
        <f t="shared" si="1"/>
        <v>0</v>
      </c>
      <c r="M49" s="251">
        <f t="shared" si="2"/>
        <v>0</v>
      </c>
      <c r="N49" s="251">
        <f t="shared" si="3"/>
        <v>0</v>
      </c>
      <c r="O49" s="251">
        <f t="shared" si="4"/>
        <v>0</v>
      </c>
      <c r="P49" s="251">
        <f t="shared" si="5"/>
        <v>0</v>
      </c>
    </row>
    <row r="50" spans="1:16" x14ac:dyDescent="0.15">
      <c r="A50" s="141">
        <v>32</v>
      </c>
      <c r="B50" s="135" t="s">
        <v>186</v>
      </c>
      <c r="C50" s="27" t="s">
        <v>59</v>
      </c>
      <c r="D50" s="27" t="s">
        <v>25</v>
      </c>
      <c r="E50" s="27" t="s">
        <v>28</v>
      </c>
      <c r="F50" s="24"/>
      <c r="G50" s="24"/>
      <c r="H50" s="23"/>
      <c r="I50" s="82"/>
      <c r="K50" s="246">
        <f t="shared" si="0"/>
        <v>125</v>
      </c>
      <c r="L50" s="250">
        <f t="shared" si="1"/>
        <v>0</v>
      </c>
      <c r="M50" s="251">
        <f t="shared" si="2"/>
        <v>0</v>
      </c>
      <c r="N50" s="251">
        <f t="shared" si="3"/>
        <v>0</v>
      </c>
      <c r="O50" s="251">
        <f t="shared" si="4"/>
        <v>0</v>
      </c>
      <c r="P50" s="251">
        <f t="shared" si="5"/>
        <v>0</v>
      </c>
    </row>
    <row r="51" spans="1:16" x14ac:dyDescent="0.15">
      <c r="A51" s="141">
        <v>33</v>
      </c>
      <c r="B51" s="135" t="s">
        <v>185</v>
      </c>
      <c r="C51" s="27" t="s">
        <v>81</v>
      </c>
      <c r="D51" s="27" t="s">
        <v>25</v>
      </c>
      <c r="E51" s="28" t="s">
        <v>26</v>
      </c>
      <c r="F51" s="24"/>
      <c r="G51" s="24"/>
      <c r="H51" s="23"/>
      <c r="I51" s="82"/>
      <c r="K51" s="246">
        <f t="shared" si="0"/>
        <v>125</v>
      </c>
      <c r="L51" s="250">
        <f t="shared" si="1"/>
        <v>0</v>
      </c>
      <c r="M51" s="251">
        <f t="shared" si="2"/>
        <v>0</v>
      </c>
      <c r="N51" s="251">
        <f t="shared" si="3"/>
        <v>0</v>
      </c>
      <c r="O51" s="251">
        <f t="shared" si="4"/>
        <v>0</v>
      </c>
      <c r="P51" s="251">
        <f t="shared" si="5"/>
        <v>0</v>
      </c>
    </row>
    <row r="52" spans="1:16" x14ac:dyDescent="0.15">
      <c r="A52" s="141">
        <v>34</v>
      </c>
      <c r="B52" s="135" t="s">
        <v>186</v>
      </c>
      <c r="C52" s="27" t="s">
        <v>81</v>
      </c>
      <c r="D52" s="27" t="s">
        <v>83</v>
      </c>
      <c r="E52" s="28" t="s">
        <v>26</v>
      </c>
      <c r="F52" s="24"/>
      <c r="G52" s="24"/>
      <c r="H52" s="23"/>
      <c r="I52" s="82"/>
      <c r="K52" s="246">
        <f t="shared" si="0"/>
        <v>125</v>
      </c>
      <c r="L52" s="250">
        <f t="shared" si="1"/>
        <v>0</v>
      </c>
      <c r="M52" s="251">
        <f t="shared" si="2"/>
        <v>0</v>
      </c>
      <c r="N52" s="251">
        <f t="shared" si="3"/>
        <v>0</v>
      </c>
      <c r="O52" s="251">
        <f t="shared" si="4"/>
        <v>0</v>
      </c>
      <c r="P52" s="251">
        <f t="shared" si="5"/>
        <v>0</v>
      </c>
    </row>
    <row r="53" spans="1:16" x14ac:dyDescent="0.15">
      <c r="A53" s="141">
        <v>35</v>
      </c>
      <c r="B53" s="135" t="s">
        <v>185</v>
      </c>
      <c r="C53" s="27" t="s">
        <v>82</v>
      </c>
      <c r="D53" s="27" t="s">
        <v>25</v>
      </c>
      <c r="E53" s="27" t="s">
        <v>24</v>
      </c>
      <c r="F53" s="24"/>
      <c r="G53" s="24"/>
      <c r="H53" s="23"/>
      <c r="I53" s="82"/>
      <c r="K53" s="246">
        <f t="shared" si="0"/>
        <v>125</v>
      </c>
      <c r="L53" s="250">
        <f t="shared" si="1"/>
        <v>0</v>
      </c>
      <c r="M53" s="251">
        <f t="shared" si="2"/>
        <v>0</v>
      </c>
      <c r="N53" s="251">
        <f t="shared" si="3"/>
        <v>0</v>
      </c>
      <c r="O53" s="251">
        <f t="shared" si="4"/>
        <v>0</v>
      </c>
      <c r="P53" s="251">
        <f t="shared" si="5"/>
        <v>0</v>
      </c>
    </row>
    <row r="54" spans="1:16" x14ac:dyDescent="0.15">
      <c r="A54" s="141">
        <v>36</v>
      </c>
      <c r="B54" s="135" t="s">
        <v>186</v>
      </c>
      <c r="C54" s="27" t="s">
        <v>82</v>
      </c>
      <c r="D54" s="27" t="s">
        <v>25</v>
      </c>
      <c r="E54" s="27" t="s">
        <v>24</v>
      </c>
      <c r="F54" s="24"/>
      <c r="G54" s="24"/>
      <c r="H54" s="23"/>
      <c r="I54" s="82"/>
      <c r="K54" s="246">
        <f t="shared" si="0"/>
        <v>125</v>
      </c>
      <c r="L54" s="250">
        <f t="shared" si="1"/>
        <v>0</v>
      </c>
      <c r="M54" s="251">
        <f t="shared" si="2"/>
        <v>0</v>
      </c>
      <c r="N54" s="251">
        <f>COUNTIF($I$25:$I$26,$I54)+COUNTIF($I$33:$I$34,$I54)+COUNTIF($I$41:$I$42,$I54)+COUNTIF($I$49:$I$50,$I54)</f>
        <v>0</v>
      </c>
      <c r="O54" s="251">
        <f>COUNTIF($I$27:$I$28,$I54)+COUNTIF($I$35:$I$36,$I54)+COUNTIF($I$43:$I$44,$I54)+COUNTIF($I$51:$I$52,$I54)</f>
        <v>0</v>
      </c>
      <c r="P54" s="251">
        <f t="shared" si="5"/>
        <v>0</v>
      </c>
    </row>
    <row r="55" spans="1:16" x14ac:dyDescent="0.15">
      <c r="A55" s="139">
        <v>37</v>
      </c>
      <c r="B55" s="131" t="s">
        <v>63</v>
      </c>
      <c r="C55" s="131" t="s">
        <v>57</v>
      </c>
      <c r="D55" s="131" t="s">
        <v>56</v>
      </c>
      <c r="E55" s="132" t="s">
        <v>30</v>
      </c>
      <c r="F55" s="183" t="s">
        <v>67</v>
      </c>
      <c r="G55" s="184"/>
      <c r="H55" s="184"/>
      <c r="I55" s="185"/>
      <c r="K55" s="246"/>
      <c r="L55" s="243"/>
      <c r="M55" s="244"/>
      <c r="N55" s="244"/>
      <c r="O55" s="244"/>
      <c r="P55" s="245"/>
    </row>
    <row r="56" spans="1:16" x14ac:dyDescent="0.15">
      <c r="A56" s="140"/>
      <c r="B56" s="133"/>
      <c r="C56" s="133"/>
      <c r="D56" s="133"/>
      <c r="E56" s="134" t="s">
        <v>68</v>
      </c>
      <c r="F56" s="24"/>
      <c r="G56" s="24"/>
      <c r="H56" s="23"/>
      <c r="I56" s="82"/>
      <c r="K56" s="246">
        <f t="shared" si="0"/>
        <v>125</v>
      </c>
      <c r="L56" s="247"/>
      <c r="M56" s="248"/>
      <c r="N56" s="248"/>
      <c r="O56" s="248"/>
      <c r="P56" s="249"/>
    </row>
    <row r="57" spans="1:16" ht="12.75" customHeight="1" x14ac:dyDescent="0.15">
      <c r="A57" s="140"/>
      <c r="B57" s="186" t="s">
        <v>187</v>
      </c>
      <c r="C57" s="186"/>
      <c r="D57" s="186"/>
      <c r="E57" s="134" t="s">
        <v>69</v>
      </c>
      <c r="F57" s="24"/>
      <c r="G57" s="24"/>
      <c r="H57" s="23"/>
      <c r="I57" s="82"/>
      <c r="K57" s="246">
        <f t="shared" si="0"/>
        <v>125</v>
      </c>
      <c r="L57" s="247"/>
      <c r="M57" s="248"/>
      <c r="N57" s="248"/>
      <c r="O57" s="248"/>
      <c r="P57" s="249"/>
    </row>
    <row r="58" spans="1:16" x14ac:dyDescent="0.15">
      <c r="A58" s="140"/>
      <c r="B58" s="186"/>
      <c r="C58" s="186"/>
      <c r="D58" s="186"/>
      <c r="E58" s="134" t="s">
        <v>70</v>
      </c>
      <c r="F58" s="24"/>
      <c r="G58" s="24"/>
      <c r="H58" s="23"/>
      <c r="I58" s="82"/>
      <c r="K58" s="246">
        <f>DATEDIF(H58,$K$1,"Y")</f>
        <v>125</v>
      </c>
      <c r="L58" s="247"/>
      <c r="M58" s="248"/>
      <c r="N58" s="248"/>
      <c r="O58" s="248"/>
      <c r="P58" s="249"/>
    </row>
    <row r="59" spans="1:16" x14ac:dyDescent="0.15">
      <c r="A59" s="140"/>
      <c r="B59" s="133"/>
      <c r="C59" s="133"/>
      <c r="D59" s="133"/>
      <c r="E59" s="134" t="s">
        <v>71</v>
      </c>
      <c r="F59" s="24"/>
      <c r="G59" s="24"/>
      <c r="H59" s="23"/>
      <c r="I59" s="82"/>
      <c r="K59" s="246">
        <f>DATEDIF(H59,$K$1,"Y")</f>
        <v>125</v>
      </c>
      <c r="L59" s="247"/>
      <c r="M59" s="248"/>
      <c r="N59" s="248"/>
      <c r="O59" s="248"/>
      <c r="P59" s="249"/>
    </row>
    <row r="60" spans="1:16" x14ac:dyDescent="0.15">
      <c r="A60" s="139">
        <v>38</v>
      </c>
      <c r="B60" s="131" t="s">
        <v>63</v>
      </c>
      <c r="C60" s="131" t="s">
        <v>59</v>
      </c>
      <c r="D60" s="131" t="s">
        <v>56</v>
      </c>
      <c r="E60" s="132" t="s">
        <v>29</v>
      </c>
      <c r="F60" s="183" t="s">
        <v>67</v>
      </c>
      <c r="G60" s="184"/>
      <c r="H60" s="184"/>
      <c r="I60" s="185"/>
      <c r="K60" s="246"/>
      <c r="L60" s="247"/>
      <c r="M60" s="248"/>
      <c r="N60" s="248"/>
      <c r="O60" s="248"/>
      <c r="P60" s="249"/>
    </row>
    <row r="61" spans="1:16" x14ac:dyDescent="0.15">
      <c r="A61" s="140"/>
      <c r="B61" s="133"/>
      <c r="C61" s="133"/>
      <c r="D61" s="133"/>
      <c r="E61" s="134" t="s">
        <v>68</v>
      </c>
      <c r="F61" s="24"/>
      <c r="G61" s="24"/>
      <c r="H61" s="23"/>
      <c r="I61" s="82"/>
      <c r="K61" s="246">
        <f t="shared" ref="K61:K83" si="6">DATEDIF(H61,$K$1,"Y")</f>
        <v>125</v>
      </c>
      <c r="L61" s="247"/>
      <c r="M61" s="248"/>
      <c r="N61" s="248"/>
      <c r="O61" s="248"/>
      <c r="P61" s="249"/>
    </row>
    <row r="62" spans="1:16" x14ac:dyDescent="0.15">
      <c r="A62" s="140"/>
      <c r="B62" s="186" t="s">
        <v>187</v>
      </c>
      <c r="C62" s="186"/>
      <c r="D62" s="186"/>
      <c r="E62" s="134" t="s">
        <v>69</v>
      </c>
      <c r="F62" s="24"/>
      <c r="G62" s="24"/>
      <c r="H62" s="23"/>
      <c r="I62" s="82"/>
      <c r="K62" s="246">
        <f t="shared" si="6"/>
        <v>125</v>
      </c>
      <c r="L62" s="247"/>
      <c r="M62" s="248"/>
      <c r="N62" s="248"/>
      <c r="O62" s="248"/>
      <c r="P62" s="249"/>
    </row>
    <row r="63" spans="1:16" x14ac:dyDescent="0.15">
      <c r="A63" s="140"/>
      <c r="B63" s="186"/>
      <c r="C63" s="186"/>
      <c r="D63" s="186"/>
      <c r="E63" s="134" t="s">
        <v>70</v>
      </c>
      <c r="F63" s="24"/>
      <c r="G63" s="24"/>
      <c r="H63" s="23"/>
      <c r="I63" s="82"/>
      <c r="K63" s="246">
        <f t="shared" si="6"/>
        <v>125</v>
      </c>
      <c r="L63" s="247"/>
      <c r="M63" s="248"/>
      <c r="N63" s="248"/>
      <c r="O63" s="248"/>
      <c r="P63" s="249"/>
    </row>
    <row r="64" spans="1:16" x14ac:dyDescent="0.15">
      <c r="A64" s="140"/>
      <c r="B64" s="133"/>
      <c r="C64" s="133"/>
      <c r="D64" s="133"/>
      <c r="E64" s="134" t="s">
        <v>71</v>
      </c>
      <c r="F64" s="24"/>
      <c r="G64" s="24"/>
      <c r="H64" s="23"/>
      <c r="I64" s="82"/>
      <c r="K64" s="246">
        <f t="shared" si="6"/>
        <v>125</v>
      </c>
      <c r="L64" s="247"/>
      <c r="M64" s="248"/>
      <c r="N64" s="248"/>
      <c r="O64" s="248"/>
      <c r="P64" s="249"/>
    </row>
    <row r="65" spans="1:16" x14ac:dyDescent="0.15">
      <c r="A65" s="139">
        <v>39</v>
      </c>
      <c r="B65" s="136" t="s">
        <v>63</v>
      </c>
      <c r="C65" s="131" t="s">
        <v>31</v>
      </c>
      <c r="D65" s="131" t="s">
        <v>56</v>
      </c>
      <c r="E65" s="132" t="s">
        <v>30</v>
      </c>
      <c r="F65" s="183" t="s">
        <v>67</v>
      </c>
      <c r="G65" s="184"/>
      <c r="H65" s="184"/>
      <c r="I65" s="185"/>
      <c r="K65" s="246"/>
      <c r="L65" s="247"/>
      <c r="M65" s="248"/>
      <c r="N65" s="248"/>
      <c r="O65" s="248"/>
      <c r="P65" s="249"/>
    </row>
    <row r="66" spans="1:16" x14ac:dyDescent="0.15">
      <c r="A66" s="140"/>
      <c r="B66" s="133"/>
      <c r="C66" s="133"/>
      <c r="D66" s="133"/>
      <c r="E66" s="134" t="s">
        <v>68</v>
      </c>
      <c r="F66" s="24"/>
      <c r="G66" s="24"/>
      <c r="H66" s="23"/>
      <c r="I66" s="82"/>
      <c r="K66" s="246">
        <f t="shared" si="6"/>
        <v>125</v>
      </c>
      <c r="L66" s="247"/>
      <c r="M66" s="248"/>
      <c r="N66" s="248"/>
      <c r="O66" s="248"/>
      <c r="P66" s="249"/>
    </row>
    <row r="67" spans="1:16" x14ac:dyDescent="0.15">
      <c r="A67" s="140"/>
      <c r="B67" s="186" t="s">
        <v>187</v>
      </c>
      <c r="C67" s="186"/>
      <c r="D67" s="186"/>
      <c r="E67" s="134" t="s">
        <v>69</v>
      </c>
      <c r="F67" s="24"/>
      <c r="G67" s="24"/>
      <c r="H67" s="23"/>
      <c r="I67" s="82"/>
      <c r="K67" s="246">
        <f t="shared" si="6"/>
        <v>125</v>
      </c>
      <c r="L67" s="247"/>
      <c r="M67" s="248"/>
      <c r="N67" s="248"/>
      <c r="O67" s="248"/>
      <c r="P67" s="249"/>
    </row>
    <row r="68" spans="1:16" x14ac:dyDescent="0.15">
      <c r="A68" s="140"/>
      <c r="B68" s="186"/>
      <c r="C68" s="186"/>
      <c r="D68" s="186"/>
      <c r="E68" s="134" t="s">
        <v>70</v>
      </c>
      <c r="F68" s="24"/>
      <c r="G68" s="24"/>
      <c r="H68" s="23"/>
      <c r="I68" s="82"/>
      <c r="K68" s="246">
        <f t="shared" si="6"/>
        <v>125</v>
      </c>
      <c r="L68" s="247"/>
      <c r="M68" s="248"/>
      <c r="N68" s="248"/>
      <c r="O68" s="248"/>
      <c r="P68" s="249"/>
    </row>
    <row r="69" spans="1:16" x14ac:dyDescent="0.15">
      <c r="A69" s="140"/>
      <c r="B69" s="133"/>
      <c r="C69" s="133"/>
      <c r="D69" s="133"/>
      <c r="E69" s="134" t="s">
        <v>71</v>
      </c>
      <c r="F69" s="24"/>
      <c r="G69" s="24"/>
      <c r="H69" s="23"/>
      <c r="I69" s="82"/>
      <c r="K69" s="246">
        <f t="shared" si="6"/>
        <v>125</v>
      </c>
      <c r="L69" s="247"/>
      <c r="M69" s="248"/>
      <c r="N69" s="248"/>
      <c r="O69" s="248"/>
      <c r="P69" s="249"/>
    </row>
    <row r="70" spans="1:16" x14ac:dyDescent="0.15">
      <c r="A70" s="139">
        <v>40</v>
      </c>
      <c r="B70" s="136" t="s">
        <v>63</v>
      </c>
      <c r="C70" s="131" t="s">
        <v>55</v>
      </c>
      <c r="D70" s="131" t="s">
        <v>56</v>
      </c>
      <c r="E70" s="132" t="s">
        <v>29</v>
      </c>
      <c r="F70" s="183" t="s">
        <v>67</v>
      </c>
      <c r="G70" s="184"/>
      <c r="H70" s="184"/>
      <c r="I70" s="185"/>
      <c r="K70" s="246"/>
      <c r="L70" s="247"/>
      <c r="M70" s="248"/>
      <c r="N70" s="248"/>
      <c r="O70" s="248"/>
      <c r="P70" s="249"/>
    </row>
    <row r="71" spans="1:16" x14ac:dyDescent="0.15">
      <c r="A71" s="140"/>
      <c r="B71" s="133"/>
      <c r="C71" s="133"/>
      <c r="D71" s="133"/>
      <c r="E71" s="134" t="s">
        <v>68</v>
      </c>
      <c r="F71" s="24"/>
      <c r="G71" s="24"/>
      <c r="H71" s="23"/>
      <c r="I71" s="82"/>
      <c r="K71" s="246">
        <f t="shared" si="6"/>
        <v>125</v>
      </c>
      <c r="L71" s="247"/>
      <c r="M71" s="248"/>
      <c r="N71" s="248"/>
      <c r="O71" s="248"/>
      <c r="P71" s="249"/>
    </row>
    <row r="72" spans="1:16" x14ac:dyDescent="0.15">
      <c r="A72" s="140"/>
      <c r="B72" s="186" t="s">
        <v>187</v>
      </c>
      <c r="C72" s="186"/>
      <c r="D72" s="186"/>
      <c r="E72" s="134" t="s">
        <v>69</v>
      </c>
      <c r="F72" s="83"/>
      <c r="G72" s="83"/>
      <c r="H72" s="23"/>
      <c r="I72" s="82"/>
      <c r="K72" s="246">
        <f t="shared" si="6"/>
        <v>125</v>
      </c>
      <c r="L72" s="247"/>
      <c r="M72" s="248"/>
      <c r="N72" s="248"/>
      <c r="O72" s="248"/>
      <c r="P72" s="249"/>
    </row>
    <row r="73" spans="1:16" x14ac:dyDescent="0.15">
      <c r="A73" s="140"/>
      <c r="B73" s="186"/>
      <c r="C73" s="186"/>
      <c r="D73" s="186"/>
      <c r="E73" s="134" t="s">
        <v>70</v>
      </c>
      <c r="F73" s="24"/>
      <c r="G73" s="24"/>
      <c r="H73" s="23"/>
      <c r="I73" s="82"/>
      <c r="K73" s="246">
        <f t="shared" si="6"/>
        <v>125</v>
      </c>
      <c r="L73" s="247"/>
      <c r="M73" s="248"/>
      <c r="N73" s="248"/>
      <c r="O73" s="248"/>
      <c r="P73" s="249"/>
    </row>
    <row r="74" spans="1:16" x14ac:dyDescent="0.15">
      <c r="A74" s="140"/>
      <c r="B74" s="133"/>
      <c r="C74" s="133"/>
      <c r="D74" s="133"/>
      <c r="E74" s="134" t="s">
        <v>71</v>
      </c>
      <c r="F74" s="24"/>
      <c r="G74" s="24"/>
      <c r="H74" s="23"/>
      <c r="I74" s="82"/>
      <c r="K74" s="246">
        <f t="shared" si="6"/>
        <v>125</v>
      </c>
      <c r="L74" s="247"/>
      <c r="M74" s="248"/>
      <c r="N74" s="248"/>
      <c r="O74" s="248"/>
      <c r="P74" s="249"/>
    </row>
    <row r="75" spans="1:16" x14ac:dyDescent="0.15">
      <c r="A75" s="139">
        <v>41</v>
      </c>
      <c r="B75" s="131" t="s">
        <v>63</v>
      </c>
      <c r="C75" s="131"/>
      <c r="D75" s="131" t="s">
        <v>61</v>
      </c>
      <c r="E75" s="132" t="s">
        <v>62</v>
      </c>
      <c r="F75" s="183" t="s">
        <v>67</v>
      </c>
      <c r="G75" s="184"/>
      <c r="H75" s="184"/>
      <c r="I75" s="185"/>
      <c r="K75" s="246"/>
      <c r="L75" s="247"/>
      <c r="M75" s="248"/>
      <c r="N75" s="248"/>
      <c r="O75" s="248"/>
      <c r="P75" s="249"/>
    </row>
    <row r="76" spans="1:16" x14ac:dyDescent="0.15">
      <c r="A76" s="140"/>
      <c r="B76" s="133"/>
      <c r="C76" s="133"/>
      <c r="D76" s="133"/>
      <c r="E76" s="134" t="s">
        <v>68</v>
      </c>
      <c r="F76" s="24"/>
      <c r="G76" s="24"/>
      <c r="H76" s="23"/>
      <c r="I76" s="82"/>
      <c r="K76" s="246">
        <f t="shared" si="6"/>
        <v>125</v>
      </c>
      <c r="L76" s="247"/>
      <c r="M76" s="248"/>
      <c r="N76" s="248"/>
      <c r="O76" s="248"/>
      <c r="P76" s="249"/>
    </row>
    <row r="77" spans="1:16" ht="12.75" customHeight="1" x14ac:dyDescent="0.15">
      <c r="A77" s="140"/>
      <c r="B77" s="187" t="s">
        <v>188</v>
      </c>
      <c r="C77" s="187"/>
      <c r="D77" s="187"/>
      <c r="E77" s="134" t="s">
        <v>69</v>
      </c>
      <c r="F77" s="24"/>
      <c r="G77" s="24"/>
      <c r="H77" s="23"/>
      <c r="I77" s="82"/>
      <c r="K77" s="246">
        <f t="shared" si="6"/>
        <v>125</v>
      </c>
      <c r="L77" s="247"/>
      <c r="M77" s="248"/>
      <c r="N77" s="248"/>
      <c r="O77" s="248"/>
      <c r="P77" s="249"/>
    </row>
    <row r="78" spans="1:16" x14ac:dyDescent="0.15">
      <c r="A78" s="142"/>
      <c r="B78" s="187"/>
      <c r="C78" s="187"/>
      <c r="D78" s="187"/>
      <c r="E78" s="134" t="s">
        <v>70</v>
      </c>
      <c r="F78" s="24"/>
      <c r="G78" s="24"/>
      <c r="H78" s="23"/>
      <c r="I78" s="82"/>
      <c r="K78" s="246">
        <f t="shared" si="6"/>
        <v>125</v>
      </c>
      <c r="L78" s="247"/>
      <c r="M78" s="248"/>
      <c r="N78" s="248"/>
      <c r="O78" s="248"/>
      <c r="P78" s="249"/>
    </row>
    <row r="79" spans="1:16" x14ac:dyDescent="0.15">
      <c r="A79" s="142"/>
      <c r="B79" s="187"/>
      <c r="C79" s="187"/>
      <c r="D79" s="187"/>
      <c r="E79" s="134" t="s">
        <v>71</v>
      </c>
      <c r="F79" s="24"/>
      <c r="G79" s="24"/>
      <c r="H79" s="23"/>
      <c r="I79" s="82"/>
      <c r="K79" s="246">
        <f t="shared" si="6"/>
        <v>125</v>
      </c>
      <c r="L79" s="247"/>
      <c r="M79" s="248"/>
      <c r="N79" s="248"/>
      <c r="O79" s="248"/>
      <c r="P79" s="249"/>
    </row>
    <row r="80" spans="1:16" x14ac:dyDescent="0.15">
      <c r="A80" s="142"/>
      <c r="B80" s="187"/>
      <c r="C80" s="187"/>
      <c r="D80" s="187"/>
      <c r="E80" s="134" t="s">
        <v>72</v>
      </c>
      <c r="F80" s="24"/>
      <c r="G80" s="24"/>
      <c r="H80" s="23"/>
      <c r="I80" s="82"/>
      <c r="K80" s="246">
        <f t="shared" si="6"/>
        <v>125</v>
      </c>
      <c r="L80" s="247"/>
      <c r="M80" s="248"/>
      <c r="N80" s="248"/>
      <c r="O80" s="248"/>
      <c r="P80" s="249"/>
    </row>
    <row r="81" spans="1:16" x14ac:dyDescent="0.15">
      <c r="A81" s="142"/>
      <c r="B81" s="187"/>
      <c r="C81" s="187"/>
      <c r="D81" s="187"/>
      <c r="E81" s="134" t="s">
        <v>73</v>
      </c>
      <c r="F81" s="24"/>
      <c r="G81" s="24"/>
      <c r="H81" s="23"/>
      <c r="I81" s="82"/>
      <c r="K81" s="246">
        <f t="shared" si="6"/>
        <v>125</v>
      </c>
      <c r="L81" s="247"/>
      <c r="M81" s="248"/>
      <c r="N81" s="248"/>
      <c r="O81" s="248"/>
      <c r="P81" s="249"/>
    </row>
    <row r="82" spans="1:16" x14ac:dyDescent="0.15">
      <c r="A82" s="142"/>
      <c r="B82" s="187"/>
      <c r="C82" s="187"/>
      <c r="D82" s="187"/>
      <c r="E82" s="134" t="s">
        <v>74</v>
      </c>
      <c r="F82" s="24"/>
      <c r="G82" s="24"/>
      <c r="H82" s="23"/>
      <c r="I82" s="82"/>
      <c r="K82" s="246">
        <f t="shared" si="6"/>
        <v>125</v>
      </c>
      <c r="L82" s="247"/>
      <c r="M82" s="248"/>
      <c r="N82" s="248"/>
      <c r="O82" s="248"/>
      <c r="P82" s="249"/>
    </row>
    <row r="83" spans="1:16" x14ac:dyDescent="0.15">
      <c r="A83" s="143"/>
      <c r="B83" s="137"/>
      <c r="C83" s="137"/>
      <c r="D83" s="137"/>
      <c r="E83" s="138" t="s">
        <v>75</v>
      </c>
      <c r="F83" s="24"/>
      <c r="G83" s="24"/>
      <c r="H83" s="23"/>
      <c r="I83" s="82"/>
      <c r="K83" s="246">
        <f t="shared" si="6"/>
        <v>125</v>
      </c>
      <c r="L83" s="252"/>
      <c r="M83" s="253"/>
      <c r="N83" s="253"/>
      <c r="O83" s="253"/>
      <c r="P83" s="254"/>
    </row>
  </sheetData>
  <sheetProtection algorithmName="SHA-512" hashValue="ODvkg79mJ7qlqmvHL3IaWC4AzIbNgkI9W+CQRhSD6qjuYpCTs1bhjWwRhNyqu/oraiXeYmdjuRjlGPRzHMtQ2Q==" saltValue="PkZgySTnXF8pjm3ieBP7Ag==" spinCount="100000" sheet="1" selectLockedCells="1"/>
  <mergeCells count="23">
    <mergeCell ref="L1:L2"/>
    <mergeCell ref="M1:P1"/>
    <mergeCell ref="B77:D82"/>
    <mergeCell ref="B57:D58"/>
    <mergeCell ref="B10:D11"/>
    <mergeCell ref="F13:I13"/>
    <mergeCell ref="F60:I60"/>
    <mergeCell ref="F75:I75"/>
    <mergeCell ref="B15:D16"/>
    <mergeCell ref="F18:I18"/>
    <mergeCell ref="B20:D21"/>
    <mergeCell ref="B62:D63"/>
    <mergeCell ref="B67:D68"/>
    <mergeCell ref="B72:D73"/>
    <mergeCell ref="F55:I55"/>
    <mergeCell ref="F65:I65"/>
    <mergeCell ref="F70:I70"/>
    <mergeCell ref="A1:E1"/>
    <mergeCell ref="A2:E2"/>
    <mergeCell ref="F1:I1"/>
    <mergeCell ref="F3:I3"/>
    <mergeCell ref="F8:I8"/>
    <mergeCell ref="B5:D6"/>
  </mergeCells>
  <conditionalFormatting sqref="M3:P55">
    <cfRule type="cellIs" dxfId="19" priority="4" operator="equal">
      <formula>0</formula>
    </cfRule>
  </conditionalFormatting>
  <conditionalFormatting sqref="M23:P54 M3:O22 M55:O55">
    <cfRule type="cellIs" dxfId="18" priority="3" operator="greaterThan">
      <formula>2</formula>
    </cfRule>
  </conditionalFormatting>
  <conditionalFormatting sqref="P3:P55 L3:L55">
    <cfRule type="cellIs" dxfId="17" priority="2" operator="greaterThan">
      <formula>3</formula>
    </cfRule>
  </conditionalFormatting>
  <conditionalFormatting sqref="P23:P54">
    <cfRule type="expression" dxfId="16" priority="1">
      <formula>AND(#REF!&gt;#REF!,P23&gt;1)</formula>
    </cfRule>
  </conditionalFormatting>
  <pageMargins left="0.7" right="0.7" top="0.75" bottom="0.75" header="0.3" footer="0.3"/>
  <pageSetup paperSize="9" orientation="portrait" horizontalDpi="0" verticalDpi="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P83"/>
  <sheetViews>
    <sheetView workbookViewId="0">
      <selection activeCell="F24" sqref="F24"/>
    </sheetView>
  </sheetViews>
  <sheetFormatPr baseColWidth="10" defaultColWidth="8.83203125" defaultRowHeight="13" x14ac:dyDescent="0.15"/>
  <cols>
    <col min="1" max="1" width="3" bestFit="1" customWidth="1"/>
    <col min="2" max="2" width="10" bestFit="1" customWidth="1"/>
    <col min="3" max="3" width="6.1640625" bestFit="1" customWidth="1"/>
    <col min="4" max="4" width="7.6640625" bestFit="1" customWidth="1"/>
    <col min="5" max="5" width="14.1640625" bestFit="1" customWidth="1"/>
    <col min="6" max="7" width="22.83203125" customWidth="1"/>
    <col min="8" max="9" width="14.33203125" customWidth="1"/>
    <col min="11" max="11" width="10.1640625" bestFit="1" customWidth="1"/>
    <col min="12" max="12" width="15.5" customWidth="1"/>
  </cols>
  <sheetData>
    <row r="1" spans="1:16" ht="19" thickBot="1" x14ac:dyDescent="0.25">
      <c r="A1" s="176" t="s">
        <v>77</v>
      </c>
      <c r="B1" s="176"/>
      <c r="C1" s="176"/>
      <c r="D1" s="176"/>
      <c r="E1" s="176"/>
      <c r="F1" s="180">
        <f>Instructions!I28</f>
        <v>0</v>
      </c>
      <c r="G1" s="181"/>
      <c r="H1" s="181"/>
      <c r="I1" s="182"/>
      <c r="K1" s="21">
        <f>Instructions!$I$10</f>
        <v>45815</v>
      </c>
      <c r="L1" s="239" t="s">
        <v>228</v>
      </c>
      <c r="M1" s="240" t="s">
        <v>229</v>
      </c>
      <c r="N1" s="240"/>
      <c r="O1" s="240"/>
      <c r="P1" s="240"/>
    </row>
    <row r="2" spans="1:16" x14ac:dyDescent="0.15">
      <c r="A2" s="177" t="s">
        <v>1</v>
      </c>
      <c r="B2" s="178"/>
      <c r="C2" s="178"/>
      <c r="D2" s="178"/>
      <c r="E2" s="179"/>
      <c r="F2" s="32" t="s">
        <v>171</v>
      </c>
      <c r="G2" s="32" t="s">
        <v>172</v>
      </c>
      <c r="H2" s="33" t="s">
        <v>78</v>
      </c>
      <c r="I2" s="33" t="s">
        <v>105</v>
      </c>
      <c r="K2" s="29" t="s">
        <v>84</v>
      </c>
      <c r="L2" s="241"/>
      <c r="M2" s="242">
        <v>9</v>
      </c>
      <c r="N2" s="242">
        <v>10</v>
      </c>
      <c r="O2" s="242">
        <v>11</v>
      </c>
      <c r="P2" s="242">
        <v>12</v>
      </c>
    </row>
    <row r="3" spans="1:16" x14ac:dyDescent="0.15">
      <c r="A3" s="139">
        <v>1</v>
      </c>
      <c r="B3" s="131" t="s">
        <v>63</v>
      </c>
      <c r="C3" s="131" t="s">
        <v>55</v>
      </c>
      <c r="D3" s="131" t="s">
        <v>56</v>
      </c>
      <c r="E3" s="132" t="s">
        <v>30</v>
      </c>
      <c r="F3" s="183" t="s">
        <v>67</v>
      </c>
      <c r="G3" s="184"/>
      <c r="H3" s="184"/>
      <c r="I3" s="185"/>
      <c r="K3" s="20"/>
      <c r="L3" s="243"/>
      <c r="M3" s="244"/>
      <c r="N3" s="244"/>
      <c r="O3" s="244"/>
      <c r="P3" s="245"/>
    </row>
    <row r="4" spans="1:16" x14ac:dyDescent="0.15">
      <c r="A4" s="140"/>
      <c r="B4" s="133"/>
      <c r="C4" s="133"/>
      <c r="D4" s="133"/>
      <c r="E4" s="134" t="s">
        <v>68</v>
      </c>
      <c r="F4" s="24"/>
      <c r="G4" s="24"/>
      <c r="H4" s="23"/>
      <c r="I4" s="82"/>
      <c r="K4" s="246">
        <f>DATEDIF(H4,$K$1,"Y")</f>
        <v>125</v>
      </c>
      <c r="L4" s="247"/>
      <c r="M4" s="248"/>
      <c r="N4" s="248"/>
      <c r="O4" s="248"/>
      <c r="P4" s="249"/>
    </row>
    <row r="5" spans="1:16" x14ac:dyDescent="0.15">
      <c r="A5" s="140"/>
      <c r="B5" s="186" t="s">
        <v>187</v>
      </c>
      <c r="C5" s="186"/>
      <c r="D5" s="186"/>
      <c r="E5" s="134" t="s">
        <v>69</v>
      </c>
      <c r="F5" s="24"/>
      <c r="G5" s="24"/>
      <c r="H5" s="23"/>
      <c r="I5" s="82"/>
      <c r="K5" s="246">
        <f>DATEDIF(H5,$K$1,"Y")</f>
        <v>125</v>
      </c>
      <c r="L5" s="247"/>
      <c r="M5" s="248"/>
      <c r="N5" s="248"/>
      <c r="O5" s="248"/>
      <c r="P5" s="249"/>
    </row>
    <row r="6" spans="1:16" x14ac:dyDescent="0.15">
      <c r="A6" s="140"/>
      <c r="B6" s="186"/>
      <c r="C6" s="186"/>
      <c r="D6" s="186"/>
      <c r="E6" s="134" t="s">
        <v>70</v>
      </c>
      <c r="F6" s="24"/>
      <c r="G6" s="24"/>
      <c r="H6" s="23"/>
      <c r="I6" s="82"/>
      <c r="K6" s="246">
        <f>DATEDIF(H6,$K$1,"Y")</f>
        <v>125</v>
      </c>
      <c r="L6" s="247"/>
      <c r="M6" s="248"/>
      <c r="N6" s="248"/>
      <c r="O6" s="248"/>
      <c r="P6" s="249"/>
    </row>
    <row r="7" spans="1:16" x14ac:dyDescent="0.15">
      <c r="A7" s="140"/>
      <c r="B7" s="133"/>
      <c r="C7" s="133"/>
      <c r="D7" s="133"/>
      <c r="E7" s="134" t="s">
        <v>71</v>
      </c>
      <c r="F7" s="24"/>
      <c r="G7" s="24"/>
      <c r="H7" s="23"/>
      <c r="I7" s="82"/>
      <c r="K7" s="246">
        <f>DATEDIF(H7,$K$1,"Y")</f>
        <v>125</v>
      </c>
      <c r="L7" s="247"/>
      <c r="M7" s="248"/>
      <c r="N7" s="248"/>
      <c r="O7" s="248"/>
      <c r="P7" s="249"/>
    </row>
    <row r="8" spans="1:16" x14ac:dyDescent="0.15">
      <c r="A8" s="139">
        <v>2</v>
      </c>
      <c r="B8" s="131" t="s">
        <v>63</v>
      </c>
      <c r="C8" s="131" t="s">
        <v>57</v>
      </c>
      <c r="D8" s="131" t="s">
        <v>56</v>
      </c>
      <c r="E8" s="132" t="s">
        <v>29</v>
      </c>
      <c r="F8" s="183" t="s">
        <v>67</v>
      </c>
      <c r="G8" s="184"/>
      <c r="H8" s="184"/>
      <c r="I8" s="185"/>
      <c r="K8" s="20"/>
      <c r="L8" s="247"/>
      <c r="M8" s="248"/>
      <c r="N8" s="248"/>
      <c r="O8" s="248"/>
      <c r="P8" s="249"/>
    </row>
    <row r="9" spans="1:16" x14ac:dyDescent="0.15">
      <c r="A9" s="140"/>
      <c r="B9" s="133"/>
      <c r="C9" s="133"/>
      <c r="D9" s="133"/>
      <c r="E9" s="134" t="s">
        <v>68</v>
      </c>
      <c r="F9" s="24"/>
      <c r="G9" s="24"/>
      <c r="H9" s="23"/>
      <c r="I9" s="82"/>
      <c r="K9" s="246">
        <f>DATEDIF(H9,$K$1,"Y")</f>
        <v>125</v>
      </c>
      <c r="L9" s="247"/>
      <c r="M9" s="248"/>
      <c r="N9" s="248"/>
      <c r="O9" s="248"/>
      <c r="P9" s="249"/>
    </row>
    <row r="10" spans="1:16" ht="12.75" customHeight="1" x14ac:dyDescent="0.15">
      <c r="A10" s="140"/>
      <c r="B10" s="186" t="s">
        <v>187</v>
      </c>
      <c r="C10" s="186"/>
      <c r="D10" s="186"/>
      <c r="E10" s="134" t="s">
        <v>69</v>
      </c>
      <c r="F10" s="24"/>
      <c r="G10" s="24"/>
      <c r="H10" s="23"/>
      <c r="I10" s="82"/>
      <c r="K10" s="246">
        <f t="shared" ref="K10:K57" si="0">DATEDIF(H10,$K$1,"Y")</f>
        <v>125</v>
      </c>
      <c r="L10" s="247"/>
      <c r="M10" s="248"/>
      <c r="N10" s="248"/>
      <c r="O10" s="248"/>
      <c r="P10" s="249"/>
    </row>
    <row r="11" spans="1:16" x14ac:dyDescent="0.15">
      <c r="A11" s="140"/>
      <c r="B11" s="186"/>
      <c r="C11" s="186"/>
      <c r="D11" s="186"/>
      <c r="E11" s="134" t="s">
        <v>70</v>
      </c>
      <c r="F11" s="24"/>
      <c r="G11" s="24"/>
      <c r="H11" s="23"/>
      <c r="I11" s="82"/>
      <c r="K11" s="246">
        <f t="shared" si="0"/>
        <v>125</v>
      </c>
      <c r="L11" s="247"/>
      <c r="M11" s="248"/>
      <c r="N11" s="248"/>
      <c r="O11" s="248"/>
      <c r="P11" s="249"/>
    </row>
    <row r="12" spans="1:16" x14ac:dyDescent="0.15">
      <c r="A12" s="140"/>
      <c r="B12" s="133"/>
      <c r="C12" s="133"/>
      <c r="D12" s="133"/>
      <c r="E12" s="134" t="s">
        <v>71</v>
      </c>
      <c r="F12" s="24"/>
      <c r="G12" s="24"/>
      <c r="H12" s="23"/>
      <c r="I12" s="82"/>
      <c r="K12" s="246">
        <f t="shared" si="0"/>
        <v>125</v>
      </c>
      <c r="L12" s="247"/>
      <c r="M12" s="248"/>
      <c r="N12" s="248"/>
      <c r="O12" s="248"/>
      <c r="P12" s="249"/>
    </row>
    <row r="13" spans="1:16" x14ac:dyDescent="0.15">
      <c r="A13" s="139">
        <v>3</v>
      </c>
      <c r="B13" s="131" t="s">
        <v>63</v>
      </c>
      <c r="C13" s="131" t="s">
        <v>60</v>
      </c>
      <c r="D13" s="131" t="s">
        <v>56</v>
      </c>
      <c r="E13" s="132" t="s">
        <v>30</v>
      </c>
      <c r="F13" s="183" t="s">
        <v>67</v>
      </c>
      <c r="G13" s="184"/>
      <c r="H13" s="184"/>
      <c r="I13" s="185"/>
      <c r="K13" s="20"/>
      <c r="L13" s="247"/>
      <c r="M13" s="248"/>
      <c r="N13" s="248"/>
      <c r="O13" s="248"/>
      <c r="P13" s="249"/>
    </row>
    <row r="14" spans="1:16" x14ac:dyDescent="0.15">
      <c r="A14" s="140"/>
      <c r="B14" s="133"/>
      <c r="C14" s="133"/>
      <c r="D14" s="133"/>
      <c r="E14" s="134" t="s">
        <v>68</v>
      </c>
      <c r="F14" s="24"/>
      <c r="G14" s="24"/>
      <c r="H14" s="23"/>
      <c r="I14" s="82"/>
      <c r="K14" s="246">
        <f>DATEDIF(H14,$K$1,"Y")</f>
        <v>125</v>
      </c>
      <c r="L14" s="247"/>
      <c r="M14" s="248"/>
      <c r="N14" s="248"/>
      <c r="O14" s="248"/>
      <c r="P14" s="249"/>
    </row>
    <row r="15" spans="1:16" x14ac:dyDescent="0.15">
      <c r="A15" s="140"/>
      <c r="B15" s="186" t="s">
        <v>187</v>
      </c>
      <c r="C15" s="186"/>
      <c r="D15" s="186"/>
      <c r="E15" s="134" t="s">
        <v>69</v>
      </c>
      <c r="F15" s="24"/>
      <c r="G15" s="24"/>
      <c r="H15" s="23"/>
      <c r="I15" s="82"/>
      <c r="K15" s="246">
        <f t="shared" si="0"/>
        <v>125</v>
      </c>
      <c r="L15" s="247"/>
      <c r="M15" s="248"/>
      <c r="N15" s="248"/>
      <c r="O15" s="248"/>
      <c r="P15" s="249"/>
    </row>
    <row r="16" spans="1:16" x14ac:dyDescent="0.15">
      <c r="A16" s="140"/>
      <c r="B16" s="186"/>
      <c r="C16" s="186"/>
      <c r="D16" s="186"/>
      <c r="E16" s="134" t="s">
        <v>70</v>
      </c>
      <c r="F16" s="24"/>
      <c r="G16" s="24"/>
      <c r="H16" s="23"/>
      <c r="I16" s="82"/>
      <c r="K16" s="246">
        <f t="shared" si="0"/>
        <v>125</v>
      </c>
      <c r="L16" s="247"/>
      <c r="M16" s="248"/>
      <c r="N16" s="248"/>
      <c r="O16" s="248"/>
      <c r="P16" s="249"/>
    </row>
    <row r="17" spans="1:16" x14ac:dyDescent="0.15">
      <c r="A17" s="140"/>
      <c r="B17" s="133"/>
      <c r="C17" s="133"/>
      <c r="D17" s="133"/>
      <c r="E17" s="134" t="s">
        <v>71</v>
      </c>
      <c r="F17" s="24"/>
      <c r="G17" s="24"/>
      <c r="H17" s="23"/>
      <c r="I17" s="82"/>
      <c r="K17" s="246">
        <f t="shared" si="0"/>
        <v>125</v>
      </c>
      <c r="L17" s="247"/>
      <c r="M17" s="248"/>
      <c r="N17" s="248"/>
      <c r="O17" s="248"/>
      <c r="P17" s="249"/>
    </row>
    <row r="18" spans="1:16" x14ac:dyDescent="0.15">
      <c r="A18" s="139">
        <v>4</v>
      </c>
      <c r="B18" s="131" t="s">
        <v>63</v>
      </c>
      <c r="C18" s="131" t="s">
        <v>31</v>
      </c>
      <c r="D18" s="131" t="s">
        <v>56</v>
      </c>
      <c r="E18" s="132" t="s">
        <v>29</v>
      </c>
      <c r="F18" s="183" t="s">
        <v>67</v>
      </c>
      <c r="G18" s="184"/>
      <c r="H18" s="184"/>
      <c r="I18" s="185"/>
      <c r="K18" s="20"/>
      <c r="L18" s="247"/>
      <c r="M18" s="248"/>
      <c r="N18" s="248"/>
      <c r="O18" s="248"/>
      <c r="P18" s="249"/>
    </row>
    <row r="19" spans="1:16" x14ac:dyDescent="0.15">
      <c r="A19" s="140"/>
      <c r="B19" s="133"/>
      <c r="C19" s="133"/>
      <c r="D19" s="133"/>
      <c r="E19" s="134" t="s">
        <v>68</v>
      </c>
      <c r="F19" s="24"/>
      <c r="G19" s="24"/>
      <c r="H19" s="23"/>
      <c r="I19" s="82"/>
      <c r="K19" s="246">
        <f>DATEDIF(H19,$K$1,"Y")</f>
        <v>125</v>
      </c>
      <c r="L19" s="247"/>
      <c r="M19" s="248"/>
      <c r="N19" s="248"/>
      <c r="O19" s="248"/>
      <c r="P19" s="249"/>
    </row>
    <row r="20" spans="1:16" x14ac:dyDescent="0.15">
      <c r="A20" s="140"/>
      <c r="B20" s="186" t="s">
        <v>187</v>
      </c>
      <c r="C20" s="186"/>
      <c r="D20" s="186"/>
      <c r="E20" s="134" t="s">
        <v>69</v>
      </c>
      <c r="F20" s="24"/>
      <c r="G20" s="24"/>
      <c r="H20" s="23"/>
      <c r="I20" s="82"/>
      <c r="K20" s="246">
        <f t="shared" si="0"/>
        <v>125</v>
      </c>
      <c r="L20" s="247"/>
      <c r="M20" s="248"/>
      <c r="N20" s="248"/>
      <c r="O20" s="248"/>
      <c r="P20" s="249"/>
    </row>
    <row r="21" spans="1:16" x14ac:dyDescent="0.15">
      <c r="A21" s="140"/>
      <c r="B21" s="186"/>
      <c r="C21" s="186"/>
      <c r="D21" s="186"/>
      <c r="E21" s="134" t="s">
        <v>70</v>
      </c>
      <c r="F21" s="24"/>
      <c r="G21" s="24"/>
      <c r="H21" s="23"/>
      <c r="I21" s="82"/>
      <c r="K21" s="246">
        <f t="shared" si="0"/>
        <v>125</v>
      </c>
      <c r="L21" s="247"/>
      <c r="M21" s="248"/>
      <c r="N21" s="248"/>
      <c r="O21" s="248"/>
      <c r="P21" s="249"/>
    </row>
    <row r="22" spans="1:16" x14ac:dyDescent="0.15">
      <c r="A22" s="140"/>
      <c r="B22" s="133"/>
      <c r="C22" s="133"/>
      <c r="D22" s="133"/>
      <c r="E22" s="134" t="s">
        <v>71</v>
      </c>
      <c r="F22" s="24"/>
      <c r="G22" s="24"/>
      <c r="H22" s="23"/>
      <c r="I22" s="82"/>
      <c r="K22" s="246">
        <f t="shared" si="0"/>
        <v>125</v>
      </c>
      <c r="L22" s="247"/>
      <c r="M22" s="248"/>
      <c r="N22" s="248"/>
      <c r="O22" s="248"/>
      <c r="P22" s="249"/>
    </row>
    <row r="23" spans="1:16" x14ac:dyDescent="0.15">
      <c r="A23" s="141">
        <v>5</v>
      </c>
      <c r="B23" s="135" t="s">
        <v>185</v>
      </c>
      <c r="C23" s="27" t="s">
        <v>57</v>
      </c>
      <c r="D23" s="27" t="s">
        <v>58</v>
      </c>
      <c r="E23" s="28" t="s">
        <v>28</v>
      </c>
      <c r="F23" s="24"/>
      <c r="G23" s="24"/>
      <c r="H23" s="23"/>
      <c r="I23" s="82"/>
      <c r="K23" s="246">
        <f t="shared" si="0"/>
        <v>125</v>
      </c>
      <c r="L23" s="250">
        <f>SUM(M23:P23)</f>
        <v>0</v>
      </c>
      <c r="M23" s="251">
        <f>COUNTIF($I$23:$I$24,$I23)+COUNTIF($I$31:$I$32,$I23)+COUNTIF($I$39:$I$40,$I23)+COUNTIF($I$47:$I$48,$I23)</f>
        <v>0</v>
      </c>
      <c r="N23" s="251">
        <f>COUNTIF($I$25:$I$26,$I23)+COUNTIF($I$33:$I$34,$I23)+COUNTIF($I$41:$I$42,$I23)+COUNTIF($I$49:$I$50,$I23)</f>
        <v>0</v>
      </c>
      <c r="O23" s="251">
        <f>COUNTIF($I$27:$I$28,$I23)+COUNTIF($I$35:$I$36,$I23)+COUNTIF($I$43:$I$44,$I23)+COUNTIF($I$51:$I$52,$I23)</f>
        <v>0</v>
      </c>
      <c r="P23" s="251">
        <f>COUNTIF($I$29:$I$30,$I23)+COUNTIF($I$37:$I$38,$I23)+COUNTIF($I$45:$I$46,$I23)+COUNTIF($I$53:$I$54,$I23)</f>
        <v>0</v>
      </c>
    </row>
    <row r="24" spans="1:16" x14ac:dyDescent="0.15">
      <c r="A24" s="141">
        <v>6</v>
      </c>
      <c r="B24" s="135" t="s">
        <v>186</v>
      </c>
      <c r="C24" s="27" t="s">
        <v>57</v>
      </c>
      <c r="D24" s="27" t="s">
        <v>58</v>
      </c>
      <c r="E24" s="28" t="s">
        <v>28</v>
      </c>
      <c r="F24" s="24"/>
      <c r="G24" s="24"/>
      <c r="H24" s="23"/>
      <c r="I24" s="82"/>
      <c r="K24" s="246">
        <f t="shared" si="0"/>
        <v>125</v>
      </c>
      <c r="L24" s="250">
        <f t="shared" ref="L24:L54" si="1">SUM(M24:P24)</f>
        <v>0</v>
      </c>
      <c r="M24" s="251">
        <f t="shared" ref="M24:M54" si="2">COUNTIF($I$23:$I$24,$I24)+COUNTIF($I$31:$I$32,$I24)+COUNTIF($I$39:$I$40,$I24)+COUNTIF($I$47:$I$48,$I24)</f>
        <v>0</v>
      </c>
      <c r="N24" s="251">
        <f t="shared" ref="N24:N53" si="3">COUNTIF($I$25:$I$26,$I24)+COUNTIF($I$33:$I$34,$I24)+COUNTIF($I$41:$I$42,$I24)+COUNTIF($I$49:$I$50,$I24)</f>
        <v>0</v>
      </c>
      <c r="O24" s="251">
        <f t="shared" ref="O24:O53" si="4">COUNTIF($I$27:$I$28,$I24)+COUNTIF($I$35:$I$36,$I24)+COUNTIF($I$43:$I$44,$I24)+COUNTIF($I$51:$I$52,$I24)</f>
        <v>0</v>
      </c>
      <c r="P24" s="251">
        <f t="shared" ref="P24:P54" si="5">COUNTIF($I$29:$I$30,$I24)+COUNTIF($I$37:$I$38,$I24)+COUNTIF($I$45:$I$46,$I24)+COUNTIF($I$53:$I$54,$I24)</f>
        <v>0</v>
      </c>
    </row>
    <row r="25" spans="1:16" x14ac:dyDescent="0.15">
      <c r="A25" s="141">
        <v>7</v>
      </c>
      <c r="B25" s="135" t="s">
        <v>185</v>
      </c>
      <c r="C25" s="27" t="s">
        <v>59</v>
      </c>
      <c r="D25" s="27" t="s">
        <v>25</v>
      </c>
      <c r="E25" s="28" t="s">
        <v>26</v>
      </c>
      <c r="F25" s="24"/>
      <c r="G25" s="24"/>
      <c r="H25" s="23"/>
      <c r="I25" s="82"/>
      <c r="K25" s="246">
        <f t="shared" si="0"/>
        <v>125</v>
      </c>
      <c r="L25" s="250">
        <f t="shared" si="1"/>
        <v>0</v>
      </c>
      <c r="M25" s="251">
        <f t="shared" si="2"/>
        <v>0</v>
      </c>
      <c r="N25" s="251">
        <f t="shared" si="3"/>
        <v>0</v>
      </c>
      <c r="O25" s="251">
        <f t="shared" si="4"/>
        <v>0</v>
      </c>
      <c r="P25" s="251">
        <f t="shared" si="5"/>
        <v>0</v>
      </c>
    </row>
    <row r="26" spans="1:16" x14ac:dyDescent="0.15">
      <c r="A26" s="141">
        <v>8</v>
      </c>
      <c r="B26" s="135" t="s">
        <v>186</v>
      </c>
      <c r="C26" s="27" t="s">
        <v>59</v>
      </c>
      <c r="D26" s="27" t="s">
        <v>25</v>
      </c>
      <c r="E26" s="27" t="s">
        <v>26</v>
      </c>
      <c r="F26" s="24"/>
      <c r="G26" s="24"/>
      <c r="H26" s="23"/>
      <c r="I26" s="82"/>
      <c r="K26" s="246">
        <f t="shared" si="0"/>
        <v>125</v>
      </c>
      <c r="L26" s="250">
        <f t="shared" si="1"/>
        <v>0</v>
      </c>
      <c r="M26" s="251">
        <f t="shared" si="2"/>
        <v>0</v>
      </c>
      <c r="N26" s="251">
        <f t="shared" si="3"/>
        <v>0</v>
      </c>
      <c r="O26" s="251">
        <f t="shared" si="4"/>
        <v>0</v>
      </c>
      <c r="P26" s="251">
        <f t="shared" si="5"/>
        <v>0</v>
      </c>
    </row>
    <row r="27" spans="1:16" x14ac:dyDescent="0.15">
      <c r="A27" s="141">
        <v>9</v>
      </c>
      <c r="B27" s="135" t="s">
        <v>185</v>
      </c>
      <c r="C27" s="27" t="s">
        <v>81</v>
      </c>
      <c r="D27" s="27" t="s">
        <v>25</v>
      </c>
      <c r="E27" s="27" t="s">
        <v>24</v>
      </c>
      <c r="F27" s="24"/>
      <c r="G27" s="24"/>
      <c r="H27" s="23"/>
      <c r="I27" s="82"/>
      <c r="K27" s="246">
        <f t="shared" si="0"/>
        <v>125</v>
      </c>
      <c r="L27" s="250">
        <f t="shared" si="1"/>
        <v>0</v>
      </c>
      <c r="M27" s="251">
        <f t="shared" si="2"/>
        <v>0</v>
      </c>
      <c r="N27" s="251">
        <f t="shared" si="3"/>
        <v>0</v>
      </c>
      <c r="O27" s="251">
        <f t="shared" si="4"/>
        <v>0</v>
      </c>
      <c r="P27" s="251">
        <f t="shared" si="5"/>
        <v>0</v>
      </c>
    </row>
    <row r="28" spans="1:16" x14ac:dyDescent="0.15">
      <c r="A28" s="141">
        <v>10</v>
      </c>
      <c r="B28" s="135" t="s">
        <v>186</v>
      </c>
      <c r="C28" s="27" t="s">
        <v>81</v>
      </c>
      <c r="D28" s="27" t="s">
        <v>25</v>
      </c>
      <c r="E28" s="27" t="s">
        <v>24</v>
      </c>
      <c r="F28" s="24"/>
      <c r="G28" s="24"/>
      <c r="H28" s="23"/>
      <c r="I28" s="82"/>
      <c r="K28" s="246">
        <f t="shared" si="0"/>
        <v>125</v>
      </c>
      <c r="L28" s="250">
        <f t="shared" si="1"/>
        <v>0</v>
      </c>
      <c r="M28" s="251">
        <f t="shared" si="2"/>
        <v>0</v>
      </c>
      <c r="N28" s="251">
        <f t="shared" si="3"/>
        <v>0</v>
      </c>
      <c r="O28" s="251">
        <f t="shared" si="4"/>
        <v>0</v>
      </c>
      <c r="P28" s="251">
        <f t="shared" si="5"/>
        <v>0</v>
      </c>
    </row>
    <row r="29" spans="1:16" x14ac:dyDescent="0.15">
      <c r="A29" s="141">
        <v>11</v>
      </c>
      <c r="B29" s="135" t="s">
        <v>185</v>
      </c>
      <c r="C29" s="27" t="s">
        <v>82</v>
      </c>
      <c r="D29" s="27" t="s">
        <v>25</v>
      </c>
      <c r="E29" s="27" t="s">
        <v>27</v>
      </c>
      <c r="F29" s="24"/>
      <c r="G29" s="24"/>
      <c r="H29" s="23"/>
      <c r="I29" s="82"/>
      <c r="K29" s="246">
        <f t="shared" si="0"/>
        <v>125</v>
      </c>
      <c r="L29" s="250">
        <f t="shared" si="1"/>
        <v>0</v>
      </c>
      <c r="M29" s="251">
        <f t="shared" si="2"/>
        <v>0</v>
      </c>
      <c r="N29" s="251">
        <f t="shared" si="3"/>
        <v>0</v>
      </c>
      <c r="O29" s="251">
        <f t="shared" si="4"/>
        <v>0</v>
      </c>
      <c r="P29" s="251">
        <f t="shared" si="5"/>
        <v>0</v>
      </c>
    </row>
    <row r="30" spans="1:16" x14ac:dyDescent="0.15">
      <c r="A30" s="141">
        <v>12</v>
      </c>
      <c r="B30" s="135" t="s">
        <v>186</v>
      </c>
      <c r="C30" s="27" t="s">
        <v>82</v>
      </c>
      <c r="D30" s="27" t="s">
        <v>25</v>
      </c>
      <c r="E30" s="27" t="s">
        <v>27</v>
      </c>
      <c r="F30" s="24"/>
      <c r="G30" s="24"/>
      <c r="H30" s="23"/>
      <c r="I30" s="82"/>
      <c r="K30" s="246">
        <f t="shared" si="0"/>
        <v>125</v>
      </c>
      <c r="L30" s="250">
        <f t="shared" si="1"/>
        <v>0</v>
      </c>
      <c r="M30" s="251">
        <f t="shared" si="2"/>
        <v>0</v>
      </c>
      <c r="N30" s="251">
        <f t="shared" si="3"/>
        <v>0</v>
      </c>
      <c r="O30" s="251">
        <f t="shared" si="4"/>
        <v>0</v>
      </c>
      <c r="P30" s="251">
        <f t="shared" si="5"/>
        <v>0</v>
      </c>
    </row>
    <row r="31" spans="1:16" x14ac:dyDescent="0.15">
      <c r="A31" s="141">
        <v>13</v>
      </c>
      <c r="B31" s="135" t="s">
        <v>185</v>
      </c>
      <c r="C31" s="27" t="s">
        <v>57</v>
      </c>
      <c r="D31" s="27" t="s">
        <v>58</v>
      </c>
      <c r="E31" s="28" t="s">
        <v>26</v>
      </c>
      <c r="F31" s="24"/>
      <c r="G31" s="24"/>
      <c r="H31" s="23"/>
      <c r="I31" s="82"/>
      <c r="K31" s="246">
        <f t="shared" si="0"/>
        <v>125</v>
      </c>
      <c r="L31" s="250">
        <f t="shared" si="1"/>
        <v>0</v>
      </c>
      <c r="M31" s="251">
        <f t="shared" si="2"/>
        <v>0</v>
      </c>
      <c r="N31" s="251">
        <f t="shared" si="3"/>
        <v>0</v>
      </c>
      <c r="O31" s="251">
        <f t="shared" si="4"/>
        <v>0</v>
      </c>
      <c r="P31" s="251">
        <f t="shared" si="5"/>
        <v>0</v>
      </c>
    </row>
    <row r="32" spans="1:16" x14ac:dyDescent="0.15">
      <c r="A32" s="141">
        <v>14</v>
      </c>
      <c r="B32" s="135" t="s">
        <v>186</v>
      </c>
      <c r="C32" s="27" t="s">
        <v>57</v>
      </c>
      <c r="D32" s="27" t="s">
        <v>58</v>
      </c>
      <c r="E32" s="27" t="s">
        <v>26</v>
      </c>
      <c r="F32" s="24"/>
      <c r="G32" s="24"/>
      <c r="H32" s="23"/>
      <c r="I32" s="82"/>
      <c r="K32" s="246">
        <f t="shared" si="0"/>
        <v>125</v>
      </c>
      <c r="L32" s="250">
        <f t="shared" si="1"/>
        <v>0</v>
      </c>
      <c r="M32" s="251">
        <f t="shared" si="2"/>
        <v>0</v>
      </c>
      <c r="N32" s="251">
        <f t="shared" si="3"/>
        <v>0</v>
      </c>
      <c r="O32" s="251">
        <f t="shared" si="4"/>
        <v>0</v>
      </c>
      <c r="P32" s="251">
        <f t="shared" si="5"/>
        <v>0</v>
      </c>
    </row>
    <row r="33" spans="1:16" x14ac:dyDescent="0.15">
      <c r="A33" s="141">
        <v>15</v>
      </c>
      <c r="B33" s="135" t="s">
        <v>185</v>
      </c>
      <c r="C33" s="27" t="s">
        <v>59</v>
      </c>
      <c r="D33" s="27" t="s">
        <v>25</v>
      </c>
      <c r="E33" s="28" t="s">
        <v>24</v>
      </c>
      <c r="F33" s="24"/>
      <c r="G33" s="24"/>
      <c r="H33" s="23"/>
      <c r="I33" s="82"/>
      <c r="K33" s="246">
        <f t="shared" si="0"/>
        <v>125</v>
      </c>
      <c r="L33" s="250">
        <f t="shared" si="1"/>
        <v>0</v>
      </c>
      <c r="M33" s="251">
        <f t="shared" si="2"/>
        <v>0</v>
      </c>
      <c r="N33" s="251">
        <f t="shared" si="3"/>
        <v>0</v>
      </c>
      <c r="O33" s="251">
        <f t="shared" si="4"/>
        <v>0</v>
      </c>
      <c r="P33" s="251">
        <f t="shared" si="5"/>
        <v>0</v>
      </c>
    </row>
    <row r="34" spans="1:16" x14ac:dyDescent="0.15">
      <c r="A34" s="141">
        <v>16</v>
      </c>
      <c r="B34" s="135" t="s">
        <v>186</v>
      </c>
      <c r="C34" s="27" t="s">
        <v>59</v>
      </c>
      <c r="D34" s="27" t="s">
        <v>25</v>
      </c>
      <c r="E34" s="27" t="s">
        <v>24</v>
      </c>
      <c r="F34" s="24"/>
      <c r="G34" s="24"/>
      <c r="H34" s="23"/>
      <c r="I34" s="82"/>
      <c r="K34" s="246">
        <f t="shared" si="0"/>
        <v>125</v>
      </c>
      <c r="L34" s="250">
        <f t="shared" si="1"/>
        <v>0</v>
      </c>
      <c r="M34" s="251">
        <f t="shared" si="2"/>
        <v>0</v>
      </c>
      <c r="N34" s="251">
        <f t="shared" si="3"/>
        <v>0</v>
      </c>
      <c r="O34" s="251">
        <f t="shared" si="4"/>
        <v>0</v>
      </c>
      <c r="P34" s="251">
        <f t="shared" si="5"/>
        <v>0</v>
      </c>
    </row>
    <row r="35" spans="1:16" x14ac:dyDescent="0.15">
      <c r="A35" s="141">
        <v>17</v>
      </c>
      <c r="B35" s="135" t="s">
        <v>185</v>
      </c>
      <c r="C35" s="27" t="s">
        <v>81</v>
      </c>
      <c r="D35" s="27" t="s">
        <v>25</v>
      </c>
      <c r="E35" s="28" t="s">
        <v>27</v>
      </c>
      <c r="F35" s="24"/>
      <c r="G35" s="24"/>
      <c r="H35" s="23"/>
      <c r="I35" s="82"/>
      <c r="K35" s="246">
        <f t="shared" si="0"/>
        <v>125</v>
      </c>
      <c r="L35" s="250">
        <f t="shared" si="1"/>
        <v>0</v>
      </c>
      <c r="M35" s="251">
        <f t="shared" si="2"/>
        <v>0</v>
      </c>
      <c r="N35" s="251">
        <f t="shared" si="3"/>
        <v>0</v>
      </c>
      <c r="O35" s="251">
        <f t="shared" si="4"/>
        <v>0</v>
      </c>
      <c r="P35" s="251">
        <f t="shared" si="5"/>
        <v>0</v>
      </c>
    </row>
    <row r="36" spans="1:16" x14ac:dyDescent="0.15">
      <c r="A36" s="141">
        <v>18</v>
      </c>
      <c r="B36" s="135" t="s">
        <v>186</v>
      </c>
      <c r="C36" s="27" t="s">
        <v>81</v>
      </c>
      <c r="D36" s="27" t="s">
        <v>25</v>
      </c>
      <c r="E36" s="27" t="s">
        <v>27</v>
      </c>
      <c r="F36" s="24"/>
      <c r="G36" s="24"/>
      <c r="H36" s="23"/>
      <c r="I36" s="82"/>
      <c r="K36" s="246">
        <f t="shared" si="0"/>
        <v>125</v>
      </c>
      <c r="L36" s="250">
        <f t="shared" si="1"/>
        <v>0</v>
      </c>
      <c r="M36" s="251">
        <f t="shared" si="2"/>
        <v>0</v>
      </c>
      <c r="N36" s="251">
        <f t="shared" si="3"/>
        <v>0</v>
      </c>
      <c r="O36" s="251">
        <f t="shared" si="4"/>
        <v>0</v>
      </c>
      <c r="P36" s="251">
        <f t="shared" si="5"/>
        <v>0</v>
      </c>
    </row>
    <row r="37" spans="1:16" x14ac:dyDescent="0.15">
      <c r="A37" s="141">
        <v>19</v>
      </c>
      <c r="B37" s="135" t="s">
        <v>185</v>
      </c>
      <c r="C37" s="27" t="s">
        <v>82</v>
      </c>
      <c r="D37" s="27" t="s">
        <v>25</v>
      </c>
      <c r="E37" s="28" t="s">
        <v>28</v>
      </c>
      <c r="F37" s="24"/>
      <c r="G37" s="24"/>
      <c r="H37" s="23"/>
      <c r="I37" s="82"/>
      <c r="K37" s="246">
        <f t="shared" si="0"/>
        <v>125</v>
      </c>
      <c r="L37" s="250">
        <f t="shared" si="1"/>
        <v>0</v>
      </c>
      <c r="M37" s="251">
        <f t="shared" si="2"/>
        <v>0</v>
      </c>
      <c r="N37" s="251">
        <f t="shared" si="3"/>
        <v>0</v>
      </c>
      <c r="O37" s="251">
        <f t="shared" si="4"/>
        <v>0</v>
      </c>
      <c r="P37" s="251">
        <f t="shared" si="5"/>
        <v>0</v>
      </c>
    </row>
    <row r="38" spans="1:16" x14ac:dyDescent="0.15">
      <c r="A38" s="141">
        <v>20</v>
      </c>
      <c r="B38" s="135" t="s">
        <v>186</v>
      </c>
      <c r="C38" s="27" t="s">
        <v>82</v>
      </c>
      <c r="D38" s="27" t="s">
        <v>25</v>
      </c>
      <c r="E38" s="27" t="s">
        <v>28</v>
      </c>
      <c r="F38" s="24"/>
      <c r="G38" s="24"/>
      <c r="H38" s="23"/>
      <c r="I38" s="82"/>
      <c r="K38" s="246">
        <f t="shared" si="0"/>
        <v>125</v>
      </c>
      <c r="L38" s="250">
        <f t="shared" si="1"/>
        <v>0</v>
      </c>
      <c r="M38" s="251">
        <f t="shared" si="2"/>
        <v>0</v>
      </c>
      <c r="N38" s="251">
        <f t="shared" si="3"/>
        <v>0</v>
      </c>
      <c r="O38" s="251">
        <f t="shared" si="4"/>
        <v>0</v>
      </c>
      <c r="P38" s="251">
        <f t="shared" si="5"/>
        <v>0</v>
      </c>
    </row>
    <row r="39" spans="1:16" x14ac:dyDescent="0.15">
      <c r="A39" s="141">
        <v>21</v>
      </c>
      <c r="B39" s="135" t="s">
        <v>185</v>
      </c>
      <c r="C39" s="27" t="s">
        <v>57</v>
      </c>
      <c r="D39" s="27" t="s">
        <v>58</v>
      </c>
      <c r="E39" s="28" t="s">
        <v>24</v>
      </c>
      <c r="F39" s="24"/>
      <c r="G39" s="24"/>
      <c r="H39" s="23"/>
      <c r="I39" s="82"/>
      <c r="K39" s="246">
        <f t="shared" si="0"/>
        <v>125</v>
      </c>
      <c r="L39" s="250">
        <f t="shared" si="1"/>
        <v>0</v>
      </c>
      <c r="M39" s="251">
        <f t="shared" si="2"/>
        <v>0</v>
      </c>
      <c r="N39" s="251">
        <f t="shared" si="3"/>
        <v>0</v>
      </c>
      <c r="O39" s="251">
        <f t="shared" si="4"/>
        <v>0</v>
      </c>
      <c r="P39" s="251">
        <f t="shared" si="5"/>
        <v>0</v>
      </c>
    </row>
    <row r="40" spans="1:16" x14ac:dyDescent="0.15">
      <c r="A40" s="141">
        <v>22</v>
      </c>
      <c r="B40" s="135" t="s">
        <v>186</v>
      </c>
      <c r="C40" s="27" t="s">
        <v>57</v>
      </c>
      <c r="D40" s="27" t="s">
        <v>58</v>
      </c>
      <c r="E40" s="27" t="s">
        <v>24</v>
      </c>
      <c r="F40" s="24"/>
      <c r="G40" s="24"/>
      <c r="H40" s="23"/>
      <c r="I40" s="82"/>
      <c r="K40" s="246">
        <f t="shared" si="0"/>
        <v>125</v>
      </c>
      <c r="L40" s="250">
        <f t="shared" si="1"/>
        <v>0</v>
      </c>
      <c r="M40" s="251">
        <f t="shared" si="2"/>
        <v>0</v>
      </c>
      <c r="N40" s="251">
        <f t="shared" si="3"/>
        <v>0</v>
      </c>
      <c r="O40" s="251">
        <f t="shared" si="4"/>
        <v>0</v>
      </c>
      <c r="P40" s="251">
        <f t="shared" si="5"/>
        <v>0</v>
      </c>
    </row>
    <row r="41" spans="1:16" x14ac:dyDescent="0.15">
      <c r="A41" s="141">
        <v>23</v>
      </c>
      <c r="B41" s="135" t="s">
        <v>185</v>
      </c>
      <c r="C41" s="27" t="s">
        <v>59</v>
      </c>
      <c r="D41" s="27" t="s">
        <v>25</v>
      </c>
      <c r="E41" s="28" t="s">
        <v>27</v>
      </c>
      <c r="F41" s="24"/>
      <c r="G41" s="24"/>
      <c r="H41" s="23"/>
      <c r="I41" s="82"/>
      <c r="K41" s="246">
        <f t="shared" si="0"/>
        <v>125</v>
      </c>
      <c r="L41" s="250">
        <f t="shared" si="1"/>
        <v>0</v>
      </c>
      <c r="M41" s="251">
        <f t="shared" si="2"/>
        <v>0</v>
      </c>
      <c r="N41" s="251">
        <f t="shared" si="3"/>
        <v>0</v>
      </c>
      <c r="O41" s="251">
        <f t="shared" si="4"/>
        <v>0</v>
      </c>
      <c r="P41" s="251">
        <f t="shared" si="5"/>
        <v>0</v>
      </c>
    </row>
    <row r="42" spans="1:16" x14ac:dyDescent="0.15">
      <c r="A42" s="141">
        <v>24</v>
      </c>
      <c r="B42" s="135" t="s">
        <v>186</v>
      </c>
      <c r="C42" s="27" t="s">
        <v>59</v>
      </c>
      <c r="D42" s="27" t="s">
        <v>25</v>
      </c>
      <c r="E42" s="28" t="s">
        <v>27</v>
      </c>
      <c r="F42" s="24"/>
      <c r="G42" s="24"/>
      <c r="H42" s="23"/>
      <c r="I42" s="82"/>
      <c r="K42" s="246">
        <f t="shared" si="0"/>
        <v>125</v>
      </c>
      <c r="L42" s="250">
        <f t="shared" si="1"/>
        <v>0</v>
      </c>
      <c r="M42" s="251">
        <f t="shared" si="2"/>
        <v>0</v>
      </c>
      <c r="N42" s="251">
        <f t="shared" si="3"/>
        <v>0</v>
      </c>
      <c r="O42" s="251">
        <f t="shared" si="4"/>
        <v>0</v>
      </c>
      <c r="P42" s="251">
        <f t="shared" si="5"/>
        <v>0</v>
      </c>
    </row>
    <row r="43" spans="1:16" x14ac:dyDescent="0.15">
      <c r="A43" s="141">
        <v>25</v>
      </c>
      <c r="B43" s="135" t="s">
        <v>185</v>
      </c>
      <c r="C43" s="27" t="s">
        <v>81</v>
      </c>
      <c r="D43" s="27" t="s">
        <v>25</v>
      </c>
      <c r="E43" s="27" t="s">
        <v>28</v>
      </c>
      <c r="F43" s="24"/>
      <c r="G43" s="24"/>
      <c r="H43" s="23"/>
      <c r="I43" s="82"/>
      <c r="K43" s="246">
        <f t="shared" si="0"/>
        <v>125</v>
      </c>
      <c r="L43" s="250">
        <f t="shared" si="1"/>
        <v>0</v>
      </c>
      <c r="M43" s="251">
        <f t="shared" si="2"/>
        <v>0</v>
      </c>
      <c r="N43" s="251">
        <f t="shared" si="3"/>
        <v>0</v>
      </c>
      <c r="O43" s="251">
        <f t="shared" si="4"/>
        <v>0</v>
      </c>
      <c r="P43" s="251">
        <f t="shared" si="5"/>
        <v>0</v>
      </c>
    </row>
    <row r="44" spans="1:16" x14ac:dyDescent="0.15">
      <c r="A44" s="141">
        <v>26</v>
      </c>
      <c r="B44" s="135" t="s">
        <v>186</v>
      </c>
      <c r="C44" s="27" t="s">
        <v>81</v>
      </c>
      <c r="D44" s="27" t="s">
        <v>25</v>
      </c>
      <c r="E44" s="27" t="s">
        <v>28</v>
      </c>
      <c r="F44" s="24"/>
      <c r="G44" s="24"/>
      <c r="H44" s="23"/>
      <c r="I44" s="82"/>
      <c r="K44" s="246">
        <f t="shared" si="0"/>
        <v>125</v>
      </c>
      <c r="L44" s="250">
        <f t="shared" si="1"/>
        <v>0</v>
      </c>
      <c r="M44" s="251">
        <f t="shared" si="2"/>
        <v>0</v>
      </c>
      <c r="N44" s="251">
        <f t="shared" si="3"/>
        <v>0</v>
      </c>
      <c r="O44" s="251">
        <f t="shared" si="4"/>
        <v>0</v>
      </c>
      <c r="P44" s="251">
        <f t="shared" si="5"/>
        <v>0</v>
      </c>
    </row>
    <row r="45" spans="1:16" x14ac:dyDescent="0.15">
      <c r="A45" s="141">
        <v>27</v>
      </c>
      <c r="B45" s="135" t="s">
        <v>185</v>
      </c>
      <c r="C45" s="27" t="s">
        <v>82</v>
      </c>
      <c r="D45" s="27" t="s">
        <v>25</v>
      </c>
      <c r="E45" s="28" t="s">
        <v>26</v>
      </c>
      <c r="F45" s="24"/>
      <c r="G45" s="24"/>
      <c r="H45" s="23"/>
      <c r="I45" s="82"/>
      <c r="K45" s="246">
        <f t="shared" si="0"/>
        <v>125</v>
      </c>
      <c r="L45" s="250">
        <f t="shared" si="1"/>
        <v>0</v>
      </c>
      <c r="M45" s="251">
        <f t="shared" si="2"/>
        <v>0</v>
      </c>
      <c r="N45" s="251">
        <f t="shared" si="3"/>
        <v>0</v>
      </c>
      <c r="O45" s="251">
        <f t="shared" si="4"/>
        <v>0</v>
      </c>
      <c r="P45" s="251">
        <f t="shared" si="5"/>
        <v>0</v>
      </c>
    </row>
    <row r="46" spans="1:16" x14ac:dyDescent="0.15">
      <c r="A46" s="141">
        <v>28</v>
      </c>
      <c r="B46" s="135" t="s">
        <v>186</v>
      </c>
      <c r="C46" s="27" t="s">
        <v>82</v>
      </c>
      <c r="D46" s="27" t="s">
        <v>25</v>
      </c>
      <c r="E46" s="27" t="s">
        <v>26</v>
      </c>
      <c r="F46" s="24"/>
      <c r="G46" s="24"/>
      <c r="H46" s="23"/>
      <c r="I46" s="82"/>
      <c r="K46" s="246">
        <f t="shared" si="0"/>
        <v>125</v>
      </c>
      <c r="L46" s="250">
        <f t="shared" si="1"/>
        <v>0</v>
      </c>
      <c r="M46" s="251">
        <f t="shared" si="2"/>
        <v>0</v>
      </c>
      <c r="N46" s="251">
        <f t="shared" si="3"/>
        <v>0</v>
      </c>
      <c r="O46" s="251">
        <f t="shared" si="4"/>
        <v>0</v>
      </c>
      <c r="P46" s="251">
        <f t="shared" si="5"/>
        <v>0</v>
      </c>
    </row>
    <row r="47" spans="1:16" x14ac:dyDescent="0.15">
      <c r="A47" s="141">
        <v>29</v>
      </c>
      <c r="B47" s="135" t="s">
        <v>185</v>
      </c>
      <c r="C47" s="27" t="s">
        <v>57</v>
      </c>
      <c r="D47" s="27" t="s">
        <v>58</v>
      </c>
      <c r="E47" s="28" t="s">
        <v>27</v>
      </c>
      <c r="F47" s="24"/>
      <c r="G47" s="24"/>
      <c r="H47" s="23"/>
      <c r="I47" s="82"/>
      <c r="K47" s="246">
        <f t="shared" si="0"/>
        <v>125</v>
      </c>
      <c r="L47" s="250">
        <f t="shared" si="1"/>
        <v>0</v>
      </c>
      <c r="M47" s="251">
        <f t="shared" si="2"/>
        <v>0</v>
      </c>
      <c r="N47" s="251">
        <f t="shared" si="3"/>
        <v>0</v>
      </c>
      <c r="O47" s="251">
        <f t="shared" si="4"/>
        <v>0</v>
      </c>
      <c r="P47" s="251">
        <f t="shared" si="5"/>
        <v>0</v>
      </c>
    </row>
    <row r="48" spans="1:16" x14ac:dyDescent="0.15">
      <c r="A48" s="141">
        <v>30</v>
      </c>
      <c r="B48" s="135" t="s">
        <v>186</v>
      </c>
      <c r="C48" s="27" t="s">
        <v>57</v>
      </c>
      <c r="D48" s="27" t="s">
        <v>58</v>
      </c>
      <c r="E48" s="28" t="s">
        <v>27</v>
      </c>
      <c r="F48" s="24"/>
      <c r="G48" s="24"/>
      <c r="H48" s="23"/>
      <c r="I48" s="82"/>
      <c r="K48" s="246">
        <f t="shared" si="0"/>
        <v>125</v>
      </c>
      <c r="L48" s="250">
        <f t="shared" si="1"/>
        <v>0</v>
      </c>
      <c r="M48" s="251">
        <f t="shared" si="2"/>
        <v>0</v>
      </c>
      <c r="N48" s="251">
        <f t="shared" si="3"/>
        <v>0</v>
      </c>
      <c r="O48" s="251">
        <f t="shared" si="4"/>
        <v>0</v>
      </c>
      <c r="P48" s="251">
        <f t="shared" si="5"/>
        <v>0</v>
      </c>
    </row>
    <row r="49" spans="1:16" x14ac:dyDescent="0.15">
      <c r="A49" s="141">
        <v>31</v>
      </c>
      <c r="B49" s="135" t="s">
        <v>185</v>
      </c>
      <c r="C49" s="27" t="s">
        <v>59</v>
      </c>
      <c r="D49" s="27" t="s">
        <v>25</v>
      </c>
      <c r="E49" s="27" t="s">
        <v>28</v>
      </c>
      <c r="F49" s="24"/>
      <c r="G49" s="24"/>
      <c r="H49" s="23"/>
      <c r="I49" s="82"/>
      <c r="K49" s="246">
        <f t="shared" si="0"/>
        <v>125</v>
      </c>
      <c r="L49" s="250">
        <f t="shared" si="1"/>
        <v>0</v>
      </c>
      <c r="M49" s="251">
        <f t="shared" si="2"/>
        <v>0</v>
      </c>
      <c r="N49" s="251">
        <f t="shared" si="3"/>
        <v>0</v>
      </c>
      <c r="O49" s="251">
        <f t="shared" si="4"/>
        <v>0</v>
      </c>
      <c r="P49" s="251">
        <f t="shared" si="5"/>
        <v>0</v>
      </c>
    </row>
    <row r="50" spans="1:16" x14ac:dyDescent="0.15">
      <c r="A50" s="141">
        <v>32</v>
      </c>
      <c r="B50" s="135" t="s">
        <v>186</v>
      </c>
      <c r="C50" s="27" t="s">
        <v>59</v>
      </c>
      <c r="D50" s="27" t="s">
        <v>25</v>
      </c>
      <c r="E50" s="27" t="s">
        <v>28</v>
      </c>
      <c r="F50" s="24"/>
      <c r="G50" s="24"/>
      <c r="H50" s="23"/>
      <c r="I50" s="82"/>
      <c r="K50" s="246">
        <f t="shared" si="0"/>
        <v>125</v>
      </c>
      <c r="L50" s="250">
        <f t="shared" si="1"/>
        <v>0</v>
      </c>
      <c r="M50" s="251">
        <f t="shared" si="2"/>
        <v>0</v>
      </c>
      <c r="N50" s="251">
        <f t="shared" si="3"/>
        <v>0</v>
      </c>
      <c r="O50" s="251">
        <f t="shared" si="4"/>
        <v>0</v>
      </c>
      <c r="P50" s="251">
        <f t="shared" si="5"/>
        <v>0</v>
      </c>
    </row>
    <row r="51" spans="1:16" x14ac:dyDescent="0.15">
      <c r="A51" s="141">
        <v>33</v>
      </c>
      <c r="B51" s="135" t="s">
        <v>185</v>
      </c>
      <c r="C51" s="27" t="s">
        <v>81</v>
      </c>
      <c r="D51" s="27" t="s">
        <v>25</v>
      </c>
      <c r="E51" s="28" t="s">
        <v>26</v>
      </c>
      <c r="F51" s="24"/>
      <c r="G51" s="24"/>
      <c r="H51" s="23"/>
      <c r="I51" s="82"/>
      <c r="K51" s="246">
        <f t="shared" si="0"/>
        <v>125</v>
      </c>
      <c r="L51" s="250">
        <f t="shared" si="1"/>
        <v>0</v>
      </c>
      <c r="M51" s="251">
        <f t="shared" si="2"/>
        <v>0</v>
      </c>
      <c r="N51" s="251">
        <f t="shared" si="3"/>
        <v>0</v>
      </c>
      <c r="O51" s="251">
        <f t="shared" si="4"/>
        <v>0</v>
      </c>
      <c r="P51" s="251">
        <f t="shared" si="5"/>
        <v>0</v>
      </c>
    </row>
    <row r="52" spans="1:16" x14ac:dyDescent="0.15">
      <c r="A52" s="141">
        <v>34</v>
      </c>
      <c r="B52" s="135" t="s">
        <v>186</v>
      </c>
      <c r="C52" s="27" t="s">
        <v>81</v>
      </c>
      <c r="D52" s="27" t="s">
        <v>83</v>
      </c>
      <c r="E52" s="28" t="s">
        <v>26</v>
      </c>
      <c r="F52" s="24"/>
      <c r="G52" s="24"/>
      <c r="H52" s="23"/>
      <c r="I52" s="82"/>
      <c r="K52" s="246">
        <f t="shared" si="0"/>
        <v>125</v>
      </c>
      <c r="L52" s="250">
        <f t="shared" si="1"/>
        <v>0</v>
      </c>
      <c r="M52" s="251">
        <f t="shared" si="2"/>
        <v>0</v>
      </c>
      <c r="N52" s="251">
        <f t="shared" si="3"/>
        <v>0</v>
      </c>
      <c r="O52" s="251">
        <f t="shared" si="4"/>
        <v>0</v>
      </c>
      <c r="P52" s="251">
        <f t="shared" si="5"/>
        <v>0</v>
      </c>
    </row>
    <row r="53" spans="1:16" x14ac:dyDescent="0.15">
      <c r="A53" s="141">
        <v>35</v>
      </c>
      <c r="B53" s="135" t="s">
        <v>185</v>
      </c>
      <c r="C53" s="27" t="s">
        <v>82</v>
      </c>
      <c r="D53" s="27" t="s">
        <v>25</v>
      </c>
      <c r="E53" s="27" t="s">
        <v>24</v>
      </c>
      <c r="F53" s="24"/>
      <c r="G53" s="24"/>
      <c r="H53" s="23"/>
      <c r="I53" s="82"/>
      <c r="K53" s="246">
        <f t="shared" si="0"/>
        <v>125</v>
      </c>
      <c r="L53" s="250">
        <f t="shared" si="1"/>
        <v>0</v>
      </c>
      <c r="M53" s="251">
        <f t="shared" si="2"/>
        <v>0</v>
      </c>
      <c r="N53" s="251">
        <f t="shared" si="3"/>
        <v>0</v>
      </c>
      <c r="O53" s="251">
        <f t="shared" si="4"/>
        <v>0</v>
      </c>
      <c r="P53" s="251">
        <f t="shared" si="5"/>
        <v>0</v>
      </c>
    </row>
    <row r="54" spans="1:16" x14ac:dyDescent="0.15">
      <c r="A54" s="141">
        <v>36</v>
      </c>
      <c r="B54" s="135" t="s">
        <v>186</v>
      </c>
      <c r="C54" s="27" t="s">
        <v>82</v>
      </c>
      <c r="D54" s="27" t="s">
        <v>25</v>
      </c>
      <c r="E54" s="27" t="s">
        <v>24</v>
      </c>
      <c r="F54" s="24"/>
      <c r="G54" s="24"/>
      <c r="H54" s="23"/>
      <c r="I54" s="82"/>
      <c r="K54" s="246">
        <f t="shared" si="0"/>
        <v>125</v>
      </c>
      <c r="L54" s="250">
        <f t="shared" si="1"/>
        <v>0</v>
      </c>
      <c r="M54" s="251">
        <f t="shared" si="2"/>
        <v>0</v>
      </c>
      <c r="N54" s="251">
        <f>COUNTIF($I$25:$I$26,$I54)+COUNTIF($I$33:$I$34,$I54)+COUNTIF($I$41:$I$42,$I54)+COUNTIF($I$49:$I$50,$I54)</f>
        <v>0</v>
      </c>
      <c r="O54" s="251">
        <f>COUNTIF($I$27:$I$28,$I54)+COUNTIF($I$35:$I$36,$I54)+COUNTIF($I$43:$I$44,$I54)+COUNTIF($I$51:$I$52,$I54)</f>
        <v>0</v>
      </c>
      <c r="P54" s="251">
        <f t="shared" si="5"/>
        <v>0</v>
      </c>
    </row>
    <row r="55" spans="1:16" x14ac:dyDescent="0.15">
      <c r="A55" s="139">
        <v>37</v>
      </c>
      <c r="B55" s="131" t="s">
        <v>63</v>
      </c>
      <c r="C55" s="131" t="s">
        <v>57</v>
      </c>
      <c r="D55" s="131" t="s">
        <v>56</v>
      </c>
      <c r="E55" s="132" t="s">
        <v>30</v>
      </c>
      <c r="F55" s="183" t="s">
        <v>67</v>
      </c>
      <c r="G55" s="184"/>
      <c r="H55" s="184"/>
      <c r="I55" s="185"/>
      <c r="K55" s="246"/>
      <c r="L55" s="243"/>
      <c r="M55" s="244"/>
      <c r="N55" s="244"/>
      <c r="O55" s="244"/>
      <c r="P55" s="245"/>
    </row>
    <row r="56" spans="1:16" x14ac:dyDescent="0.15">
      <c r="A56" s="140"/>
      <c r="B56" s="133"/>
      <c r="C56" s="133"/>
      <c r="D56" s="133"/>
      <c r="E56" s="134" t="s">
        <v>68</v>
      </c>
      <c r="F56" s="24"/>
      <c r="G56" s="24"/>
      <c r="H56" s="23"/>
      <c r="I56" s="82"/>
      <c r="K56" s="246">
        <f t="shared" si="0"/>
        <v>125</v>
      </c>
      <c r="L56" s="247"/>
      <c r="M56" s="248"/>
      <c r="N56" s="248"/>
      <c r="O56" s="248"/>
      <c r="P56" s="249"/>
    </row>
    <row r="57" spans="1:16" ht="12.75" customHeight="1" x14ac:dyDescent="0.15">
      <c r="A57" s="140"/>
      <c r="B57" s="186" t="s">
        <v>187</v>
      </c>
      <c r="C57" s="186"/>
      <c r="D57" s="186"/>
      <c r="E57" s="134" t="s">
        <v>69</v>
      </c>
      <c r="F57" s="24"/>
      <c r="G57" s="24"/>
      <c r="H57" s="23"/>
      <c r="I57" s="82"/>
      <c r="K57" s="246">
        <f t="shared" si="0"/>
        <v>125</v>
      </c>
      <c r="L57" s="247"/>
      <c r="M57" s="248"/>
      <c r="N57" s="248"/>
      <c r="O57" s="248"/>
      <c r="P57" s="249"/>
    </row>
    <row r="58" spans="1:16" x14ac:dyDescent="0.15">
      <c r="A58" s="140"/>
      <c r="B58" s="186"/>
      <c r="C58" s="186"/>
      <c r="D58" s="186"/>
      <c r="E58" s="134" t="s">
        <v>70</v>
      </c>
      <c r="F58" s="24"/>
      <c r="G58" s="24"/>
      <c r="H58" s="23"/>
      <c r="I58" s="82"/>
      <c r="K58" s="246">
        <f>DATEDIF(H58,$K$1,"Y")</f>
        <v>125</v>
      </c>
      <c r="L58" s="247"/>
      <c r="M58" s="248"/>
      <c r="N58" s="248"/>
      <c r="O58" s="248"/>
      <c r="P58" s="249"/>
    </row>
    <row r="59" spans="1:16" x14ac:dyDescent="0.15">
      <c r="A59" s="140"/>
      <c r="B59" s="133"/>
      <c r="C59" s="133"/>
      <c r="D59" s="133"/>
      <c r="E59" s="134" t="s">
        <v>71</v>
      </c>
      <c r="F59" s="24"/>
      <c r="G59" s="24"/>
      <c r="H59" s="23"/>
      <c r="I59" s="82"/>
      <c r="K59" s="246">
        <f>DATEDIF(H59,$K$1,"Y")</f>
        <v>125</v>
      </c>
      <c r="L59" s="247"/>
      <c r="M59" s="248"/>
      <c r="N59" s="248"/>
      <c r="O59" s="248"/>
      <c r="P59" s="249"/>
    </row>
    <row r="60" spans="1:16" x14ac:dyDescent="0.15">
      <c r="A60" s="139">
        <v>38</v>
      </c>
      <c r="B60" s="131" t="s">
        <v>63</v>
      </c>
      <c r="C60" s="131" t="s">
        <v>59</v>
      </c>
      <c r="D60" s="131" t="s">
        <v>56</v>
      </c>
      <c r="E60" s="132" t="s">
        <v>29</v>
      </c>
      <c r="F60" s="183" t="s">
        <v>67</v>
      </c>
      <c r="G60" s="184"/>
      <c r="H60" s="184"/>
      <c r="I60" s="185"/>
      <c r="K60" s="246"/>
      <c r="L60" s="247"/>
      <c r="M60" s="248"/>
      <c r="N60" s="248"/>
      <c r="O60" s="248"/>
      <c r="P60" s="249"/>
    </row>
    <row r="61" spans="1:16" x14ac:dyDescent="0.15">
      <c r="A61" s="140"/>
      <c r="B61" s="133"/>
      <c r="C61" s="133"/>
      <c r="D61" s="133"/>
      <c r="E61" s="134" t="s">
        <v>68</v>
      </c>
      <c r="F61" s="24"/>
      <c r="G61" s="24"/>
      <c r="H61" s="23"/>
      <c r="I61" s="82"/>
      <c r="K61" s="246">
        <f t="shared" ref="K61:K83" si="6">DATEDIF(H61,$K$1,"Y")</f>
        <v>125</v>
      </c>
      <c r="L61" s="247"/>
      <c r="M61" s="248"/>
      <c r="N61" s="248"/>
      <c r="O61" s="248"/>
      <c r="P61" s="249"/>
    </row>
    <row r="62" spans="1:16" x14ac:dyDescent="0.15">
      <c r="A62" s="140"/>
      <c r="B62" s="186" t="s">
        <v>187</v>
      </c>
      <c r="C62" s="186"/>
      <c r="D62" s="186"/>
      <c r="E62" s="134" t="s">
        <v>69</v>
      </c>
      <c r="F62" s="24"/>
      <c r="G62" s="24"/>
      <c r="H62" s="23"/>
      <c r="I62" s="82"/>
      <c r="K62" s="246">
        <f t="shared" si="6"/>
        <v>125</v>
      </c>
      <c r="L62" s="247"/>
      <c r="M62" s="248"/>
      <c r="N62" s="248"/>
      <c r="O62" s="248"/>
      <c r="P62" s="249"/>
    </row>
    <row r="63" spans="1:16" x14ac:dyDescent="0.15">
      <c r="A63" s="140"/>
      <c r="B63" s="186"/>
      <c r="C63" s="186"/>
      <c r="D63" s="186"/>
      <c r="E63" s="134" t="s">
        <v>70</v>
      </c>
      <c r="F63" s="24"/>
      <c r="G63" s="24"/>
      <c r="H63" s="23"/>
      <c r="I63" s="82"/>
      <c r="K63" s="246">
        <f t="shared" si="6"/>
        <v>125</v>
      </c>
      <c r="L63" s="247"/>
      <c r="M63" s="248"/>
      <c r="N63" s="248"/>
      <c r="O63" s="248"/>
      <c r="P63" s="249"/>
    </row>
    <row r="64" spans="1:16" x14ac:dyDescent="0.15">
      <c r="A64" s="140"/>
      <c r="B64" s="133"/>
      <c r="C64" s="133"/>
      <c r="D64" s="133"/>
      <c r="E64" s="134" t="s">
        <v>71</v>
      </c>
      <c r="F64" s="24"/>
      <c r="G64" s="24"/>
      <c r="H64" s="23"/>
      <c r="I64" s="82"/>
      <c r="K64" s="246">
        <f t="shared" si="6"/>
        <v>125</v>
      </c>
      <c r="L64" s="247"/>
      <c r="M64" s="248"/>
      <c r="N64" s="248"/>
      <c r="O64" s="248"/>
      <c r="P64" s="249"/>
    </row>
    <row r="65" spans="1:16" x14ac:dyDescent="0.15">
      <c r="A65" s="139">
        <v>39</v>
      </c>
      <c r="B65" s="136" t="s">
        <v>63</v>
      </c>
      <c r="C65" s="131" t="s">
        <v>31</v>
      </c>
      <c r="D65" s="131" t="s">
        <v>56</v>
      </c>
      <c r="E65" s="132" t="s">
        <v>30</v>
      </c>
      <c r="F65" s="183" t="s">
        <v>67</v>
      </c>
      <c r="G65" s="184"/>
      <c r="H65" s="184"/>
      <c r="I65" s="185"/>
      <c r="K65" s="246"/>
      <c r="L65" s="247"/>
      <c r="M65" s="248"/>
      <c r="N65" s="248"/>
      <c r="O65" s="248"/>
      <c r="P65" s="249"/>
    </row>
    <row r="66" spans="1:16" x14ac:dyDescent="0.15">
      <c r="A66" s="140"/>
      <c r="B66" s="133"/>
      <c r="C66" s="133"/>
      <c r="D66" s="133"/>
      <c r="E66" s="134" t="s">
        <v>68</v>
      </c>
      <c r="F66" s="24"/>
      <c r="G66" s="24"/>
      <c r="H66" s="23"/>
      <c r="I66" s="82"/>
      <c r="K66" s="246">
        <f t="shared" si="6"/>
        <v>125</v>
      </c>
      <c r="L66" s="247"/>
      <c r="M66" s="248"/>
      <c r="N66" s="248"/>
      <c r="O66" s="248"/>
      <c r="P66" s="249"/>
    </row>
    <row r="67" spans="1:16" x14ac:dyDescent="0.15">
      <c r="A67" s="140"/>
      <c r="B67" s="186" t="s">
        <v>187</v>
      </c>
      <c r="C67" s="186"/>
      <c r="D67" s="186"/>
      <c r="E67" s="134" t="s">
        <v>69</v>
      </c>
      <c r="F67" s="24"/>
      <c r="G67" s="24"/>
      <c r="H67" s="23"/>
      <c r="I67" s="82"/>
      <c r="K67" s="246">
        <f t="shared" si="6"/>
        <v>125</v>
      </c>
      <c r="L67" s="247"/>
      <c r="M67" s="248"/>
      <c r="N67" s="248"/>
      <c r="O67" s="248"/>
      <c r="P67" s="249"/>
    </row>
    <row r="68" spans="1:16" x14ac:dyDescent="0.15">
      <c r="A68" s="140"/>
      <c r="B68" s="186"/>
      <c r="C68" s="186"/>
      <c r="D68" s="186"/>
      <c r="E68" s="134" t="s">
        <v>70</v>
      </c>
      <c r="F68" s="24"/>
      <c r="G68" s="24"/>
      <c r="H68" s="23"/>
      <c r="I68" s="82"/>
      <c r="K68" s="246">
        <f t="shared" si="6"/>
        <v>125</v>
      </c>
      <c r="L68" s="247"/>
      <c r="M68" s="248"/>
      <c r="N68" s="248"/>
      <c r="O68" s="248"/>
      <c r="P68" s="249"/>
    </row>
    <row r="69" spans="1:16" x14ac:dyDescent="0.15">
      <c r="A69" s="140"/>
      <c r="B69" s="133"/>
      <c r="C69" s="133"/>
      <c r="D69" s="133"/>
      <c r="E69" s="134" t="s">
        <v>71</v>
      </c>
      <c r="F69" s="24"/>
      <c r="G69" s="24"/>
      <c r="H69" s="23"/>
      <c r="I69" s="82"/>
      <c r="K69" s="246">
        <f t="shared" si="6"/>
        <v>125</v>
      </c>
      <c r="L69" s="247"/>
      <c r="M69" s="248"/>
      <c r="N69" s="248"/>
      <c r="O69" s="248"/>
      <c r="P69" s="249"/>
    </row>
    <row r="70" spans="1:16" x14ac:dyDescent="0.15">
      <c r="A70" s="139">
        <v>40</v>
      </c>
      <c r="B70" s="136" t="s">
        <v>63</v>
      </c>
      <c r="C70" s="131" t="s">
        <v>55</v>
      </c>
      <c r="D70" s="131" t="s">
        <v>56</v>
      </c>
      <c r="E70" s="132" t="s">
        <v>29</v>
      </c>
      <c r="F70" s="183" t="s">
        <v>67</v>
      </c>
      <c r="G70" s="184"/>
      <c r="H70" s="184"/>
      <c r="I70" s="185"/>
      <c r="K70" s="246"/>
      <c r="L70" s="247"/>
      <c r="M70" s="248"/>
      <c r="N70" s="248"/>
      <c r="O70" s="248"/>
      <c r="P70" s="249"/>
    </row>
    <row r="71" spans="1:16" x14ac:dyDescent="0.15">
      <c r="A71" s="140"/>
      <c r="B71" s="133"/>
      <c r="C71" s="133"/>
      <c r="D71" s="133"/>
      <c r="E71" s="134" t="s">
        <v>68</v>
      </c>
      <c r="F71" s="24"/>
      <c r="G71" s="24"/>
      <c r="H71" s="23"/>
      <c r="I71" s="82"/>
      <c r="K71" s="246">
        <f t="shared" si="6"/>
        <v>125</v>
      </c>
      <c r="L71" s="247"/>
      <c r="M71" s="248"/>
      <c r="N71" s="248"/>
      <c r="O71" s="248"/>
      <c r="P71" s="249"/>
    </row>
    <row r="72" spans="1:16" x14ac:dyDescent="0.15">
      <c r="A72" s="140"/>
      <c r="B72" s="186" t="s">
        <v>187</v>
      </c>
      <c r="C72" s="186"/>
      <c r="D72" s="186"/>
      <c r="E72" s="134" t="s">
        <v>69</v>
      </c>
      <c r="F72" s="83"/>
      <c r="G72" s="83"/>
      <c r="H72" s="23"/>
      <c r="I72" s="82"/>
      <c r="K72" s="246">
        <f t="shared" si="6"/>
        <v>125</v>
      </c>
      <c r="L72" s="247"/>
      <c r="M72" s="248"/>
      <c r="N72" s="248"/>
      <c r="O72" s="248"/>
      <c r="P72" s="249"/>
    </row>
    <row r="73" spans="1:16" x14ac:dyDescent="0.15">
      <c r="A73" s="140"/>
      <c r="B73" s="186"/>
      <c r="C73" s="186"/>
      <c r="D73" s="186"/>
      <c r="E73" s="134" t="s">
        <v>70</v>
      </c>
      <c r="F73" s="24"/>
      <c r="G73" s="24"/>
      <c r="H73" s="23"/>
      <c r="I73" s="82"/>
      <c r="K73" s="246">
        <f t="shared" si="6"/>
        <v>125</v>
      </c>
      <c r="L73" s="247"/>
      <c r="M73" s="248"/>
      <c r="N73" s="248"/>
      <c r="O73" s="248"/>
      <c r="P73" s="249"/>
    </row>
    <row r="74" spans="1:16" x14ac:dyDescent="0.15">
      <c r="A74" s="140"/>
      <c r="B74" s="133"/>
      <c r="C74" s="133"/>
      <c r="D74" s="133"/>
      <c r="E74" s="134" t="s">
        <v>71</v>
      </c>
      <c r="F74" s="24"/>
      <c r="G74" s="24"/>
      <c r="H74" s="23"/>
      <c r="I74" s="82"/>
      <c r="K74" s="246">
        <f t="shared" si="6"/>
        <v>125</v>
      </c>
      <c r="L74" s="247"/>
      <c r="M74" s="248"/>
      <c r="N74" s="248"/>
      <c r="O74" s="248"/>
      <c r="P74" s="249"/>
    </row>
    <row r="75" spans="1:16" x14ac:dyDescent="0.15">
      <c r="A75" s="139">
        <v>41</v>
      </c>
      <c r="B75" s="131" t="s">
        <v>63</v>
      </c>
      <c r="C75" s="131"/>
      <c r="D75" s="131" t="s">
        <v>61</v>
      </c>
      <c r="E75" s="132" t="s">
        <v>62</v>
      </c>
      <c r="F75" s="183" t="s">
        <v>67</v>
      </c>
      <c r="G75" s="184"/>
      <c r="H75" s="184"/>
      <c r="I75" s="185"/>
      <c r="K75" s="246"/>
      <c r="L75" s="247"/>
      <c r="M75" s="248"/>
      <c r="N75" s="248"/>
      <c r="O75" s="248"/>
      <c r="P75" s="249"/>
    </row>
    <row r="76" spans="1:16" x14ac:dyDescent="0.15">
      <c r="A76" s="140"/>
      <c r="B76" s="133"/>
      <c r="C76" s="133"/>
      <c r="D76" s="133"/>
      <c r="E76" s="134" t="s">
        <v>68</v>
      </c>
      <c r="F76" s="24"/>
      <c r="G76" s="24"/>
      <c r="H76" s="23"/>
      <c r="I76" s="82"/>
      <c r="K76" s="246">
        <f t="shared" si="6"/>
        <v>125</v>
      </c>
      <c r="L76" s="247"/>
      <c r="M76" s="248"/>
      <c r="N76" s="248"/>
      <c r="O76" s="248"/>
      <c r="P76" s="249"/>
    </row>
    <row r="77" spans="1:16" ht="12.75" customHeight="1" x14ac:dyDescent="0.15">
      <c r="A77" s="140"/>
      <c r="B77" s="187" t="s">
        <v>188</v>
      </c>
      <c r="C77" s="187"/>
      <c r="D77" s="187"/>
      <c r="E77" s="134" t="s">
        <v>69</v>
      </c>
      <c r="F77" s="24"/>
      <c r="G77" s="24"/>
      <c r="H77" s="23"/>
      <c r="I77" s="82"/>
      <c r="K77" s="246">
        <f t="shared" si="6"/>
        <v>125</v>
      </c>
      <c r="L77" s="247"/>
      <c r="M77" s="248"/>
      <c r="N77" s="248"/>
      <c r="O77" s="248"/>
      <c r="P77" s="249"/>
    </row>
    <row r="78" spans="1:16" x14ac:dyDescent="0.15">
      <c r="A78" s="142"/>
      <c r="B78" s="187"/>
      <c r="C78" s="187"/>
      <c r="D78" s="187"/>
      <c r="E78" s="134" t="s">
        <v>70</v>
      </c>
      <c r="F78" s="24"/>
      <c r="G78" s="24"/>
      <c r="H78" s="23"/>
      <c r="I78" s="82"/>
      <c r="K78" s="246">
        <f t="shared" si="6"/>
        <v>125</v>
      </c>
      <c r="L78" s="247"/>
      <c r="M78" s="248"/>
      <c r="N78" s="248"/>
      <c r="O78" s="248"/>
      <c r="P78" s="249"/>
    </row>
    <row r="79" spans="1:16" x14ac:dyDescent="0.15">
      <c r="A79" s="142"/>
      <c r="B79" s="187"/>
      <c r="C79" s="187"/>
      <c r="D79" s="187"/>
      <c r="E79" s="134" t="s">
        <v>71</v>
      </c>
      <c r="F79" s="24"/>
      <c r="G79" s="24"/>
      <c r="H79" s="23"/>
      <c r="I79" s="82"/>
      <c r="K79" s="246">
        <f t="shared" si="6"/>
        <v>125</v>
      </c>
      <c r="L79" s="247"/>
      <c r="M79" s="248"/>
      <c r="N79" s="248"/>
      <c r="O79" s="248"/>
      <c r="P79" s="249"/>
    </row>
    <row r="80" spans="1:16" x14ac:dyDescent="0.15">
      <c r="A80" s="142"/>
      <c r="B80" s="187"/>
      <c r="C80" s="187"/>
      <c r="D80" s="187"/>
      <c r="E80" s="134" t="s">
        <v>72</v>
      </c>
      <c r="F80" s="24"/>
      <c r="G80" s="24"/>
      <c r="H80" s="23"/>
      <c r="I80" s="82"/>
      <c r="K80" s="246">
        <f t="shared" si="6"/>
        <v>125</v>
      </c>
      <c r="L80" s="247"/>
      <c r="M80" s="248"/>
      <c r="N80" s="248"/>
      <c r="O80" s="248"/>
      <c r="P80" s="249"/>
    </row>
    <row r="81" spans="1:16" x14ac:dyDescent="0.15">
      <c r="A81" s="142"/>
      <c r="B81" s="187"/>
      <c r="C81" s="187"/>
      <c r="D81" s="187"/>
      <c r="E81" s="134" t="s">
        <v>73</v>
      </c>
      <c r="F81" s="24"/>
      <c r="G81" s="24"/>
      <c r="H81" s="23"/>
      <c r="I81" s="82"/>
      <c r="K81" s="246">
        <f t="shared" si="6"/>
        <v>125</v>
      </c>
      <c r="L81" s="247"/>
      <c r="M81" s="248"/>
      <c r="N81" s="248"/>
      <c r="O81" s="248"/>
      <c r="P81" s="249"/>
    </row>
    <row r="82" spans="1:16" x14ac:dyDescent="0.15">
      <c r="A82" s="142"/>
      <c r="B82" s="187"/>
      <c r="C82" s="187"/>
      <c r="D82" s="187"/>
      <c r="E82" s="134" t="s">
        <v>74</v>
      </c>
      <c r="F82" s="24"/>
      <c r="G82" s="24"/>
      <c r="H82" s="23"/>
      <c r="I82" s="82"/>
      <c r="K82" s="246">
        <f t="shared" si="6"/>
        <v>125</v>
      </c>
      <c r="L82" s="247"/>
      <c r="M82" s="248"/>
      <c r="N82" s="248"/>
      <c r="O82" s="248"/>
      <c r="P82" s="249"/>
    </row>
    <row r="83" spans="1:16" x14ac:dyDescent="0.15">
      <c r="A83" s="143"/>
      <c r="B83" s="137"/>
      <c r="C83" s="137"/>
      <c r="D83" s="137"/>
      <c r="E83" s="138" t="s">
        <v>75</v>
      </c>
      <c r="F83" s="24"/>
      <c r="G83" s="24"/>
      <c r="H83" s="23"/>
      <c r="I83" s="82"/>
      <c r="K83" s="246">
        <f t="shared" si="6"/>
        <v>125</v>
      </c>
      <c r="L83" s="252"/>
      <c r="M83" s="253"/>
      <c r="N83" s="253"/>
      <c r="O83" s="253"/>
      <c r="P83" s="254"/>
    </row>
  </sheetData>
  <sheetProtection algorithmName="SHA-512" hashValue="YhqjoIg6r18MU+8pGRATLsGVc/JWZ8bZ36JkFg1hH6Nm1lLT/f9oDa/MyK8pGeGhHl4z5r7emA1D7az/vOJjZg==" saltValue="6stkSgSLFX1iQT3xotO4Dg==" spinCount="100000" sheet="1" selectLockedCells="1"/>
  <mergeCells count="23">
    <mergeCell ref="L1:L2"/>
    <mergeCell ref="M1:P1"/>
    <mergeCell ref="F75:I75"/>
    <mergeCell ref="B77:D82"/>
    <mergeCell ref="B57:D58"/>
    <mergeCell ref="B10:D11"/>
    <mergeCell ref="F18:I18"/>
    <mergeCell ref="F60:I60"/>
    <mergeCell ref="F65:I65"/>
    <mergeCell ref="B15:D16"/>
    <mergeCell ref="F13:I13"/>
    <mergeCell ref="B20:D21"/>
    <mergeCell ref="B62:D63"/>
    <mergeCell ref="B67:D68"/>
    <mergeCell ref="B72:D73"/>
    <mergeCell ref="F55:I55"/>
    <mergeCell ref="F70:I70"/>
    <mergeCell ref="A1:E1"/>
    <mergeCell ref="A2:E2"/>
    <mergeCell ref="F1:I1"/>
    <mergeCell ref="F3:I3"/>
    <mergeCell ref="F8:I8"/>
    <mergeCell ref="B5:D6"/>
  </mergeCells>
  <conditionalFormatting sqref="M3:P55">
    <cfRule type="cellIs" dxfId="23" priority="4" operator="equal">
      <formula>0</formula>
    </cfRule>
  </conditionalFormatting>
  <conditionalFormatting sqref="M23:P54 M3:O22 M55:O55">
    <cfRule type="cellIs" dxfId="22" priority="3" operator="greaterThan">
      <formula>2</formula>
    </cfRule>
  </conditionalFormatting>
  <conditionalFormatting sqref="P3:P55 L3:L55">
    <cfRule type="cellIs" dxfId="21" priority="2" operator="greaterThan">
      <formula>3</formula>
    </cfRule>
  </conditionalFormatting>
  <conditionalFormatting sqref="P23:P54">
    <cfRule type="expression" dxfId="20" priority="1">
      <formula>AND(#REF!&gt;#REF!,P23&gt;1)</formula>
    </cfRule>
  </conditionalFormatting>
  <pageMargins left="0.7" right="0.7" top="0.75" bottom="0.75" header="0.3" footer="0.3"/>
  <pageSetup paperSize="9" orientation="portrait" horizontalDpi="0" verticalDpi="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FFC000"/>
  </sheetPr>
  <dimension ref="A1:AC83"/>
  <sheetViews>
    <sheetView showRowColHeaders="0" workbookViewId="0">
      <pane xSplit="5" ySplit="2" topLeftCell="F3" activePane="bottomRight" state="frozen"/>
      <selection pane="topRight" activeCell="F1" sqref="F1"/>
      <selection pane="bottomLeft" activeCell="A3" sqref="A3"/>
      <selection pane="bottomRight" sqref="A1:E1"/>
    </sheetView>
  </sheetViews>
  <sheetFormatPr baseColWidth="10" defaultColWidth="8.83203125" defaultRowHeight="13" x14ac:dyDescent="0.15"/>
  <cols>
    <col min="1" max="1" width="3.5" customWidth="1"/>
    <col min="2" max="2" width="6.5" bestFit="1" customWidth="1"/>
    <col min="3" max="3" width="3" bestFit="1" customWidth="1"/>
    <col min="4" max="4" width="8" bestFit="1" customWidth="1"/>
    <col min="5" max="5" width="15.1640625" bestFit="1" customWidth="1"/>
    <col min="6" max="6" width="20" customWidth="1"/>
    <col min="7" max="7" width="11.33203125" style="18" hidden="1" customWidth="1"/>
    <col min="8" max="8" width="23.6640625" hidden="1" customWidth="1"/>
    <col min="9" max="9" width="4.5" bestFit="1" customWidth="1"/>
    <col min="10" max="10" width="20" customWidth="1"/>
    <col min="11" max="11" width="11.33203125" style="18" hidden="1" customWidth="1"/>
    <col min="12" max="12" width="23.6640625" hidden="1" customWidth="1"/>
    <col min="13" max="13" width="4.5" bestFit="1" customWidth="1"/>
    <col min="14" max="14" width="20" customWidth="1"/>
    <col min="15" max="15" width="11.33203125" style="18" hidden="1" customWidth="1"/>
    <col min="16" max="16" width="23.6640625" hidden="1" customWidth="1"/>
    <col min="17" max="17" width="4.5" bestFit="1" customWidth="1"/>
    <col min="18" max="18" width="20" customWidth="1"/>
    <col min="19" max="19" width="11.33203125" style="18" hidden="1" customWidth="1"/>
    <col min="20" max="20" width="23.6640625" hidden="1" customWidth="1"/>
    <col min="21" max="21" width="4.5" bestFit="1" customWidth="1"/>
    <col min="22" max="22" width="20" customWidth="1"/>
    <col min="23" max="23" width="11.33203125" style="18" hidden="1" customWidth="1"/>
    <col min="24" max="24" width="23.6640625" hidden="1" customWidth="1"/>
    <col min="25" max="25" width="4.5" bestFit="1" customWidth="1"/>
    <col min="26" max="26" width="20" customWidth="1"/>
    <col min="27" max="27" width="11.33203125" style="18" hidden="1" customWidth="1"/>
    <col min="28" max="28" width="23.6640625" hidden="1" customWidth="1"/>
    <col min="29" max="29" width="4.5" bestFit="1" customWidth="1"/>
  </cols>
  <sheetData>
    <row r="1" spans="1:29" x14ac:dyDescent="0.15">
      <c r="A1" s="188">
        <f>Instructions!I10</f>
        <v>45815</v>
      </c>
      <c r="B1" s="188"/>
      <c r="C1" s="188"/>
      <c r="D1" s="188"/>
      <c r="E1" s="189"/>
      <c r="F1" s="190" t="str">
        <f>CONCATENATE("Lane 1 - ",'Lane 1 Team'!F1)</f>
        <v>Lane 1 - 0</v>
      </c>
      <c r="G1" s="190"/>
      <c r="H1" s="190"/>
      <c r="I1" s="190"/>
      <c r="J1" s="190" t="str">
        <f>CONCATENATE("Lane 2 - ",'Lane 2 Team'!F1)</f>
        <v>Lane 2 - 0</v>
      </c>
      <c r="K1" s="190"/>
      <c r="L1" s="190"/>
      <c r="M1" s="190"/>
      <c r="N1" s="190" t="str">
        <f>CONCATENATE("Lane 3 - ",'Lane 3 Team'!F1)</f>
        <v>Lane 3 - 0</v>
      </c>
      <c r="O1" s="190"/>
      <c r="P1" s="190"/>
      <c r="Q1" s="190"/>
      <c r="R1" s="190" t="str">
        <f>CONCATENATE("Lane 4 - ",'Lane 4 Team'!F1)</f>
        <v>Lane 4 - 0</v>
      </c>
      <c r="S1" s="190"/>
      <c r="T1" s="190"/>
      <c r="U1" s="190"/>
      <c r="V1" s="190" t="str">
        <f>CONCATENATE("Lane 5 - ",'Lane 5 Team'!F1)</f>
        <v>Lane 5 - 0</v>
      </c>
      <c r="W1" s="190"/>
      <c r="X1" s="190"/>
      <c r="Y1" s="190"/>
      <c r="Z1" s="190" t="str">
        <f>CONCATENATE("Lane 6 - ",'Lane 6 Team'!F1)</f>
        <v>Lane 6 - 0</v>
      </c>
      <c r="AA1" s="190"/>
      <c r="AB1" s="190"/>
      <c r="AC1" s="190"/>
    </row>
    <row r="2" spans="1:29" x14ac:dyDescent="0.15">
      <c r="A2" s="177" t="s">
        <v>1</v>
      </c>
      <c r="B2" s="178"/>
      <c r="C2" s="178"/>
      <c r="D2" s="178"/>
      <c r="E2" s="179"/>
      <c r="F2" s="29" t="s">
        <v>66</v>
      </c>
      <c r="G2" s="30" t="s">
        <v>78</v>
      </c>
      <c r="H2" s="51" t="s">
        <v>76</v>
      </c>
      <c r="I2" s="51" t="s">
        <v>84</v>
      </c>
      <c r="J2" s="29" t="s">
        <v>66</v>
      </c>
      <c r="K2" s="30" t="s">
        <v>78</v>
      </c>
      <c r="L2" s="51" t="s">
        <v>76</v>
      </c>
      <c r="M2" s="51" t="s">
        <v>84</v>
      </c>
      <c r="N2" s="29" t="s">
        <v>66</v>
      </c>
      <c r="O2" s="30" t="s">
        <v>78</v>
      </c>
      <c r="P2" s="51" t="s">
        <v>76</v>
      </c>
      <c r="Q2" s="51" t="s">
        <v>84</v>
      </c>
      <c r="R2" s="29" t="s">
        <v>66</v>
      </c>
      <c r="S2" s="30" t="s">
        <v>78</v>
      </c>
      <c r="T2" s="51" t="s">
        <v>76</v>
      </c>
      <c r="U2" s="51" t="s">
        <v>84</v>
      </c>
      <c r="V2" s="29" t="s">
        <v>66</v>
      </c>
      <c r="W2" s="30" t="s">
        <v>78</v>
      </c>
      <c r="X2" s="51" t="s">
        <v>76</v>
      </c>
      <c r="Y2" s="51" t="s">
        <v>84</v>
      </c>
      <c r="Z2" s="29" t="s">
        <v>66</v>
      </c>
      <c r="AA2" s="30" t="s">
        <v>78</v>
      </c>
      <c r="AB2" s="51" t="s">
        <v>76</v>
      </c>
      <c r="AC2" s="51" t="s">
        <v>84</v>
      </c>
    </row>
    <row r="3" spans="1:29" x14ac:dyDescent="0.15">
      <c r="A3" s="34">
        <v>1</v>
      </c>
      <c r="B3" s="35" t="s">
        <v>63</v>
      </c>
      <c r="C3" s="35">
        <v>12</v>
      </c>
      <c r="D3" s="35" t="s">
        <v>56</v>
      </c>
      <c r="E3" s="36" t="s">
        <v>30</v>
      </c>
      <c r="F3" s="29" t="s">
        <v>67</v>
      </c>
      <c r="G3" s="45"/>
      <c r="H3" s="20" t="str">
        <f>CONCATENATE(F4,", ",F5,", ",F6,", ",F7)</f>
        <v xml:space="preserve"> ,  ,  ,  </v>
      </c>
      <c r="J3" s="29" t="s">
        <v>67</v>
      </c>
      <c r="K3" s="19"/>
      <c r="L3" s="20" t="str">
        <f>CONCATENATE(J4,", ",J5,", ",J6,", ",J7)</f>
        <v xml:space="preserve"> ,  ,  ,  </v>
      </c>
      <c r="N3" s="29" t="s">
        <v>67</v>
      </c>
      <c r="O3" s="21"/>
      <c r="P3" s="20" t="str">
        <f>CONCATENATE(N4,", ",N5,", ",N6,", ",N7)</f>
        <v xml:space="preserve"> ,  ,  ,  </v>
      </c>
      <c r="R3" s="29" t="s">
        <v>67</v>
      </c>
      <c r="S3" s="19"/>
      <c r="T3" s="20" t="str">
        <f>CONCATENATE(R4,", ",R5,", ",R6,", ",R7)</f>
        <v xml:space="preserve"> ,  ,  ,  </v>
      </c>
      <c r="V3" s="29" t="s">
        <v>67</v>
      </c>
      <c r="W3" s="21"/>
      <c r="X3" s="20" t="str">
        <f>CONCATENATE(V4,", ",V5,", ",V6,", ",V7)</f>
        <v xml:space="preserve"> ,  ,  ,  </v>
      </c>
      <c r="Z3" s="29" t="s">
        <v>67</v>
      </c>
      <c r="AA3" s="21"/>
      <c r="AB3" s="20" t="str">
        <f>CONCATENATE(Z4,", ",Z5,", ",Z6,", ",Z7)</f>
        <v xml:space="preserve"> ,  ,  ,  </v>
      </c>
      <c r="AC3" s="20"/>
    </row>
    <row r="4" spans="1:29" x14ac:dyDescent="0.15">
      <c r="A4" s="37"/>
      <c r="B4" s="38"/>
      <c r="C4" s="47">
        <v>12</v>
      </c>
      <c r="D4" s="38"/>
      <c r="E4" s="39" t="s">
        <v>68</v>
      </c>
      <c r="F4" s="20" t="str">
        <f>CONCATENATE('Lane 1 Team'!F4," ",'Lane 1 Team'!G4)</f>
        <v xml:space="preserve"> </v>
      </c>
      <c r="G4" s="21">
        <f>'Lane 1 Team'!H4</f>
        <v>0</v>
      </c>
      <c r="H4" s="20"/>
      <c r="I4" s="20">
        <f>DATEDIF(G4,$A$1,"Y")</f>
        <v>125</v>
      </c>
      <c r="J4" s="20" t="str">
        <f>CONCATENATE('Lane 2 Team'!F4," ",'Lane 2 Team'!G4)</f>
        <v xml:space="preserve"> </v>
      </c>
      <c r="K4" s="21">
        <f>'Lane 2 Team'!H4</f>
        <v>0</v>
      </c>
      <c r="L4" s="20"/>
      <c r="M4" s="20">
        <f>DATEDIF(K4,$A$1,"Y")</f>
        <v>125</v>
      </c>
      <c r="N4" s="20" t="str">
        <f>CONCATENATE('Lane 3 Team'!F4," ",'Lane 3 Team'!G4)</f>
        <v xml:space="preserve"> </v>
      </c>
      <c r="O4" s="21">
        <f>'Lane 3 Team'!H4</f>
        <v>0</v>
      </c>
      <c r="P4" s="20"/>
      <c r="Q4" s="20">
        <f>DATEDIF(O4,$A$1,"Y")</f>
        <v>125</v>
      </c>
      <c r="R4" s="20" t="str">
        <f>CONCATENATE('Lane 4 Team'!F4," ",'Lane 4 Team'!G4)</f>
        <v xml:space="preserve"> </v>
      </c>
      <c r="S4" s="21">
        <f>'Lane 4 Team'!H4</f>
        <v>0</v>
      </c>
      <c r="T4" s="20"/>
      <c r="U4" s="20">
        <f>DATEDIF(S4,$A$1,"Y")</f>
        <v>125</v>
      </c>
      <c r="V4" s="20" t="str">
        <f>CONCATENATE('Lane 5 Team'!F4," ",'Lane 5 Team'!G4)</f>
        <v xml:space="preserve"> </v>
      </c>
      <c r="W4" s="21">
        <f>'Lane 5 Team'!H4</f>
        <v>0</v>
      </c>
      <c r="X4" s="20"/>
      <c r="Y4" s="20">
        <f>DATEDIF(W4,$A$1,"Y")</f>
        <v>125</v>
      </c>
      <c r="Z4" s="20" t="str">
        <f>CONCATENATE('Lane 6 Team'!F4," ",'Lane 6 Team'!G4)</f>
        <v xml:space="preserve"> </v>
      </c>
      <c r="AA4" s="21">
        <f>'Lane 6 Team'!H4</f>
        <v>0</v>
      </c>
      <c r="AB4" s="20"/>
      <c r="AC4" s="20">
        <f>DATEDIF(AA4,$A$1,"Y")</f>
        <v>125</v>
      </c>
    </row>
    <row r="5" spans="1:29" x14ac:dyDescent="0.15">
      <c r="A5" s="37"/>
      <c r="B5" s="38"/>
      <c r="C5" s="47">
        <v>12</v>
      </c>
      <c r="D5" s="38"/>
      <c r="E5" s="39" t="s">
        <v>69</v>
      </c>
      <c r="F5" s="20" t="str">
        <f>CONCATENATE('Lane 1 Team'!F5," ",'Lane 1 Team'!G5)</f>
        <v xml:space="preserve"> </v>
      </c>
      <c r="G5" s="21">
        <f>'Lane 1 Team'!H5</f>
        <v>0</v>
      </c>
      <c r="H5" s="20"/>
      <c r="I5" s="20">
        <f t="shared" ref="I5:I23" si="0">DATEDIF(G5,$A$1,"Y")</f>
        <v>125</v>
      </c>
      <c r="J5" s="20" t="str">
        <f>CONCATENATE('Lane 2 Team'!F5," ",'Lane 2 Team'!G5)</f>
        <v xml:space="preserve"> </v>
      </c>
      <c r="K5" s="21">
        <f>'Lane 2 Team'!H5</f>
        <v>0</v>
      </c>
      <c r="L5" s="20"/>
      <c r="M5" s="20">
        <f t="shared" ref="M5:M23" si="1">DATEDIF(K5,$A$1,"Y")</f>
        <v>125</v>
      </c>
      <c r="N5" s="20" t="str">
        <f>CONCATENATE('Lane 3 Team'!F5," ",'Lane 3 Team'!G5)</f>
        <v xml:space="preserve"> </v>
      </c>
      <c r="O5" s="21">
        <f>'Lane 3 Team'!H5</f>
        <v>0</v>
      </c>
      <c r="P5" s="20"/>
      <c r="Q5" s="20">
        <f t="shared" ref="Q5:Q23" si="2">DATEDIF(O5,$A$1,"Y")</f>
        <v>125</v>
      </c>
      <c r="R5" s="20" t="str">
        <f>CONCATENATE('Lane 4 Team'!F5," ",'Lane 4 Team'!G5)</f>
        <v xml:space="preserve"> </v>
      </c>
      <c r="S5" s="21">
        <f>'Lane 4 Team'!H5</f>
        <v>0</v>
      </c>
      <c r="T5" s="20"/>
      <c r="U5" s="20">
        <f t="shared" ref="U5:U23" si="3">DATEDIF(S5,$A$1,"Y")</f>
        <v>125</v>
      </c>
      <c r="V5" s="20" t="str">
        <f>CONCATENATE('Lane 5 Team'!F5," ",'Lane 5 Team'!G5)</f>
        <v xml:space="preserve"> </v>
      </c>
      <c r="W5" s="21">
        <f>'Lane 5 Team'!H5</f>
        <v>0</v>
      </c>
      <c r="X5" s="20"/>
      <c r="Y5" s="20">
        <f t="shared" ref="Y5:Y23" si="4">DATEDIF(W5,$A$1,"Y")</f>
        <v>125</v>
      </c>
      <c r="Z5" s="20" t="str">
        <f>CONCATENATE('Lane 6 Team'!F5," ",'Lane 6 Team'!G5)</f>
        <v xml:space="preserve"> </v>
      </c>
      <c r="AA5" s="21">
        <f>'Lane 6 Team'!H5</f>
        <v>0</v>
      </c>
      <c r="AB5" s="20"/>
      <c r="AC5" s="20">
        <f t="shared" ref="AC5:AC23" si="5">DATEDIF(AA5,$A$1,"Y")</f>
        <v>125</v>
      </c>
    </row>
    <row r="6" spans="1:29" x14ac:dyDescent="0.15">
      <c r="A6" s="37"/>
      <c r="B6" s="38"/>
      <c r="C6" s="47">
        <v>12</v>
      </c>
      <c r="D6" s="38"/>
      <c r="E6" s="39" t="s">
        <v>70</v>
      </c>
      <c r="F6" s="20" t="str">
        <f>CONCATENATE('Lane 1 Team'!F6," ",'Lane 1 Team'!G6)</f>
        <v xml:space="preserve"> </v>
      </c>
      <c r="G6" s="21">
        <f>'Lane 1 Team'!H6</f>
        <v>0</v>
      </c>
      <c r="H6" s="20"/>
      <c r="I6" s="20">
        <f t="shared" si="0"/>
        <v>125</v>
      </c>
      <c r="J6" s="20" t="str">
        <f>CONCATENATE('Lane 2 Team'!F6," ",'Lane 2 Team'!G6)</f>
        <v xml:space="preserve"> </v>
      </c>
      <c r="K6" s="21">
        <f>'Lane 2 Team'!H6</f>
        <v>0</v>
      </c>
      <c r="L6" s="20"/>
      <c r="M6" s="20">
        <f t="shared" si="1"/>
        <v>125</v>
      </c>
      <c r="N6" s="20" t="str">
        <f>CONCATENATE('Lane 3 Team'!F6," ",'Lane 3 Team'!G6)</f>
        <v xml:space="preserve"> </v>
      </c>
      <c r="O6" s="21">
        <f>'Lane 3 Team'!H6</f>
        <v>0</v>
      </c>
      <c r="P6" s="20"/>
      <c r="Q6" s="20">
        <f t="shared" si="2"/>
        <v>125</v>
      </c>
      <c r="R6" s="20" t="str">
        <f>CONCATENATE('Lane 4 Team'!F6," ",'Lane 4 Team'!G6)</f>
        <v xml:space="preserve"> </v>
      </c>
      <c r="S6" s="21">
        <f>'Lane 4 Team'!H6</f>
        <v>0</v>
      </c>
      <c r="T6" s="20"/>
      <c r="U6" s="20">
        <f t="shared" si="3"/>
        <v>125</v>
      </c>
      <c r="V6" s="20" t="str">
        <f>CONCATENATE('Lane 5 Team'!F6," ",'Lane 5 Team'!G6)</f>
        <v xml:space="preserve"> </v>
      </c>
      <c r="W6" s="21">
        <f>'Lane 5 Team'!H6</f>
        <v>0</v>
      </c>
      <c r="X6" s="20"/>
      <c r="Y6" s="20">
        <f t="shared" si="4"/>
        <v>125</v>
      </c>
      <c r="Z6" s="20" t="str">
        <f>CONCATENATE('Lane 6 Team'!F6," ",'Lane 6 Team'!G6)</f>
        <v xml:space="preserve"> </v>
      </c>
      <c r="AA6" s="21">
        <f>'Lane 6 Team'!H6</f>
        <v>0</v>
      </c>
      <c r="AB6" s="20"/>
      <c r="AC6" s="20">
        <f t="shared" si="5"/>
        <v>125</v>
      </c>
    </row>
    <row r="7" spans="1:29" x14ac:dyDescent="0.15">
      <c r="A7" s="37"/>
      <c r="B7" s="38"/>
      <c r="C7" s="47">
        <v>12</v>
      </c>
      <c r="D7" s="38"/>
      <c r="E7" s="39" t="s">
        <v>71</v>
      </c>
      <c r="F7" s="20" t="str">
        <f>CONCATENATE('Lane 1 Team'!F7," ",'Lane 1 Team'!G7)</f>
        <v xml:space="preserve"> </v>
      </c>
      <c r="G7" s="21">
        <f>'Lane 1 Team'!H7</f>
        <v>0</v>
      </c>
      <c r="H7" s="20"/>
      <c r="I7" s="20">
        <f t="shared" si="0"/>
        <v>125</v>
      </c>
      <c r="J7" s="20" t="str">
        <f>CONCATENATE('Lane 2 Team'!F7," ",'Lane 2 Team'!G7)</f>
        <v xml:space="preserve"> </v>
      </c>
      <c r="K7" s="21">
        <f>'Lane 2 Team'!H7</f>
        <v>0</v>
      </c>
      <c r="L7" s="20"/>
      <c r="M7" s="20">
        <f t="shared" si="1"/>
        <v>125</v>
      </c>
      <c r="N7" s="20" t="str">
        <f>CONCATENATE('Lane 3 Team'!F7," ",'Lane 3 Team'!G7)</f>
        <v xml:space="preserve"> </v>
      </c>
      <c r="O7" s="21">
        <f>'Lane 3 Team'!H7</f>
        <v>0</v>
      </c>
      <c r="P7" s="20"/>
      <c r="Q7" s="20">
        <f t="shared" si="2"/>
        <v>125</v>
      </c>
      <c r="R7" s="20" t="str">
        <f>CONCATENATE('Lane 4 Team'!F7," ",'Lane 4 Team'!G7)</f>
        <v xml:space="preserve"> </v>
      </c>
      <c r="S7" s="21">
        <f>'Lane 4 Team'!H7</f>
        <v>0</v>
      </c>
      <c r="T7" s="20"/>
      <c r="U7" s="20">
        <f t="shared" si="3"/>
        <v>125</v>
      </c>
      <c r="V7" s="20" t="str">
        <f>CONCATENATE('Lane 5 Team'!F7," ",'Lane 5 Team'!G7)</f>
        <v xml:space="preserve"> </v>
      </c>
      <c r="W7" s="21">
        <f>'Lane 5 Team'!H7</f>
        <v>0</v>
      </c>
      <c r="X7" s="20"/>
      <c r="Y7" s="20">
        <f t="shared" si="4"/>
        <v>125</v>
      </c>
      <c r="Z7" s="20" t="str">
        <f>CONCATENATE('Lane 6 Team'!F7," ",'Lane 6 Team'!G7)</f>
        <v xml:space="preserve"> </v>
      </c>
      <c r="AA7" s="21">
        <f>'Lane 6 Team'!H7</f>
        <v>0</v>
      </c>
      <c r="AB7" s="20"/>
      <c r="AC7" s="20">
        <f t="shared" si="5"/>
        <v>125</v>
      </c>
    </row>
    <row r="8" spans="1:29" x14ac:dyDescent="0.15">
      <c r="A8" s="34">
        <v>2</v>
      </c>
      <c r="B8" s="35" t="s">
        <v>63</v>
      </c>
      <c r="C8" s="35">
        <v>9</v>
      </c>
      <c r="D8" s="35" t="s">
        <v>56</v>
      </c>
      <c r="E8" s="36" t="s">
        <v>29</v>
      </c>
      <c r="F8" s="29" t="s">
        <v>67</v>
      </c>
      <c r="G8" s="45"/>
      <c r="H8" s="20" t="str">
        <f>CONCATENATE(F9,", ",F10,", ",F11,", ",F12)</f>
        <v xml:space="preserve"> ,  ,  ,  </v>
      </c>
      <c r="I8" s="20"/>
      <c r="J8" s="29" t="s">
        <v>67</v>
      </c>
      <c r="K8" s="21"/>
      <c r="L8" s="20" t="str">
        <f>CONCATENATE(J9,", ",J10,", ",J11,", ",J12)</f>
        <v xml:space="preserve"> ,  ,  ,  </v>
      </c>
      <c r="M8" s="20"/>
      <c r="N8" s="29" t="s">
        <v>67</v>
      </c>
      <c r="O8" s="21"/>
      <c r="P8" s="20" t="str">
        <f>CONCATENATE(N9,", ",N10,", ",N11,", ",N12)</f>
        <v xml:space="preserve"> ,  ,  ,  </v>
      </c>
      <c r="Q8" s="20"/>
      <c r="R8" s="29" t="s">
        <v>67</v>
      </c>
      <c r="S8" s="21"/>
      <c r="T8" s="20" t="str">
        <f>CONCATENATE(R9,", ",R10,", ",R11,", ",R12)</f>
        <v xml:space="preserve"> ,  ,  ,  </v>
      </c>
      <c r="U8" s="20"/>
      <c r="V8" s="29" t="s">
        <v>67</v>
      </c>
      <c r="W8" s="21"/>
      <c r="X8" s="20" t="str">
        <f>CONCATENATE(V9,", ",V10,", ",V11,", ",V12)</f>
        <v xml:space="preserve"> ,  ,  ,  </v>
      </c>
      <c r="Y8" s="20"/>
      <c r="Z8" s="29" t="s">
        <v>67</v>
      </c>
      <c r="AA8" s="21"/>
      <c r="AB8" s="20" t="str">
        <f>CONCATENATE(Z9,", ",Z10,", ",Z11,", ",Z12)</f>
        <v xml:space="preserve"> ,  ,  ,  </v>
      </c>
      <c r="AC8" s="20"/>
    </row>
    <row r="9" spans="1:29" x14ac:dyDescent="0.15">
      <c r="A9" s="37"/>
      <c r="B9" s="38"/>
      <c r="C9" s="47">
        <v>9</v>
      </c>
      <c r="D9" s="38"/>
      <c r="E9" s="39" t="s">
        <v>68</v>
      </c>
      <c r="F9" s="20" t="str">
        <f>CONCATENATE('Lane 1 Team'!F9," ",'Lane 1 Team'!G9)</f>
        <v xml:space="preserve"> </v>
      </c>
      <c r="G9" s="21">
        <f>'Lane 1 Team'!H9</f>
        <v>0</v>
      </c>
      <c r="H9" s="20"/>
      <c r="I9" s="20">
        <f t="shared" si="0"/>
        <v>125</v>
      </c>
      <c r="J9" s="20" t="str">
        <f>CONCATENATE('Lane 2 Team'!F9," ",'Lane 2 Team'!G9)</f>
        <v xml:space="preserve"> </v>
      </c>
      <c r="K9" s="21">
        <f>'Lane 2 Team'!H9</f>
        <v>0</v>
      </c>
      <c r="L9" s="20"/>
      <c r="M9" s="20">
        <f t="shared" si="1"/>
        <v>125</v>
      </c>
      <c r="N9" s="20" t="str">
        <f>CONCATENATE('Lane 3 Team'!F9," ",'Lane 3 Team'!G9)</f>
        <v xml:space="preserve"> </v>
      </c>
      <c r="O9" s="21">
        <f>'Lane 3 Team'!H9</f>
        <v>0</v>
      </c>
      <c r="P9" s="20"/>
      <c r="Q9" s="20">
        <f t="shared" si="2"/>
        <v>125</v>
      </c>
      <c r="R9" s="20" t="str">
        <f>CONCATENATE('Lane 4 Team'!F9," ",'Lane 4 Team'!G9)</f>
        <v xml:space="preserve"> </v>
      </c>
      <c r="S9" s="21">
        <f>'Lane 4 Team'!H9</f>
        <v>0</v>
      </c>
      <c r="T9" s="20"/>
      <c r="U9" s="20">
        <f t="shared" si="3"/>
        <v>125</v>
      </c>
      <c r="V9" s="20" t="str">
        <f>CONCATENATE('Lane 5 Team'!F9," ",'Lane 5 Team'!G9)</f>
        <v xml:space="preserve"> </v>
      </c>
      <c r="W9" s="21">
        <f>'Lane 5 Team'!H9</f>
        <v>0</v>
      </c>
      <c r="X9" s="20"/>
      <c r="Y9" s="20">
        <f t="shared" si="4"/>
        <v>125</v>
      </c>
      <c r="Z9" s="20" t="str">
        <f>CONCATENATE('Lane 6 Team'!F9," ",'Lane 6 Team'!G9)</f>
        <v xml:space="preserve"> </v>
      </c>
      <c r="AA9" s="21">
        <f>'Lane 6 Team'!H9</f>
        <v>0</v>
      </c>
      <c r="AB9" s="20"/>
      <c r="AC9" s="20">
        <f t="shared" si="5"/>
        <v>125</v>
      </c>
    </row>
    <row r="10" spans="1:29" ht="12.75" customHeight="1" x14ac:dyDescent="0.15">
      <c r="A10" s="37"/>
      <c r="B10" s="31"/>
      <c r="C10" s="50">
        <v>9</v>
      </c>
      <c r="D10" s="31"/>
      <c r="E10" s="39" t="s">
        <v>69</v>
      </c>
      <c r="F10" s="20" t="str">
        <f>CONCATENATE('Lane 1 Team'!F10," ",'Lane 1 Team'!G10)</f>
        <v xml:space="preserve"> </v>
      </c>
      <c r="G10" s="21">
        <f>'Lane 1 Team'!H10</f>
        <v>0</v>
      </c>
      <c r="H10" s="20"/>
      <c r="I10" s="20">
        <f t="shared" si="0"/>
        <v>125</v>
      </c>
      <c r="J10" s="20" t="str">
        <f>CONCATENATE('Lane 2 Team'!F10," ",'Lane 2 Team'!G10)</f>
        <v xml:space="preserve"> </v>
      </c>
      <c r="K10" s="21">
        <f>'Lane 2 Team'!H10</f>
        <v>0</v>
      </c>
      <c r="L10" s="20"/>
      <c r="M10" s="20">
        <f t="shared" si="1"/>
        <v>125</v>
      </c>
      <c r="N10" s="20" t="str">
        <f>CONCATENATE('Lane 3 Team'!F10," ",'Lane 3 Team'!G10)</f>
        <v xml:space="preserve"> </v>
      </c>
      <c r="O10" s="21">
        <f>'Lane 3 Team'!H10</f>
        <v>0</v>
      </c>
      <c r="P10" s="20"/>
      <c r="Q10" s="20">
        <f t="shared" si="2"/>
        <v>125</v>
      </c>
      <c r="R10" s="20" t="str">
        <f>CONCATENATE('Lane 4 Team'!F10," ",'Lane 4 Team'!G10)</f>
        <v xml:space="preserve"> </v>
      </c>
      <c r="S10" s="21">
        <f>'Lane 4 Team'!H10</f>
        <v>0</v>
      </c>
      <c r="T10" s="20"/>
      <c r="U10" s="20">
        <f t="shared" si="3"/>
        <v>125</v>
      </c>
      <c r="V10" s="20" t="str">
        <f>CONCATENATE('Lane 5 Team'!F10," ",'Lane 5 Team'!G10)</f>
        <v xml:space="preserve"> </v>
      </c>
      <c r="W10" s="21">
        <f>'Lane 5 Team'!H10</f>
        <v>0</v>
      </c>
      <c r="X10" s="20"/>
      <c r="Y10" s="20">
        <f t="shared" si="4"/>
        <v>125</v>
      </c>
      <c r="Z10" s="20" t="str">
        <f>CONCATENATE('Lane 6 Team'!F10," ",'Lane 6 Team'!G10)</f>
        <v xml:space="preserve"> </v>
      </c>
      <c r="AA10" s="21">
        <f>'Lane 6 Team'!H10</f>
        <v>0</v>
      </c>
      <c r="AB10" s="20"/>
      <c r="AC10" s="20">
        <f t="shared" si="5"/>
        <v>125</v>
      </c>
    </row>
    <row r="11" spans="1:29" x14ac:dyDescent="0.15">
      <c r="A11" s="37"/>
      <c r="B11" s="31"/>
      <c r="C11" s="50">
        <v>9</v>
      </c>
      <c r="D11" s="31"/>
      <c r="E11" s="39" t="s">
        <v>70</v>
      </c>
      <c r="F11" s="20" t="str">
        <f>CONCATENATE('Lane 1 Team'!F11," ",'Lane 1 Team'!G11)</f>
        <v xml:space="preserve"> </v>
      </c>
      <c r="G11" s="21">
        <f>'Lane 1 Team'!H11</f>
        <v>0</v>
      </c>
      <c r="H11" s="20"/>
      <c r="I11" s="20">
        <f t="shared" si="0"/>
        <v>125</v>
      </c>
      <c r="J11" s="20" t="str">
        <f>CONCATENATE('Lane 2 Team'!F11," ",'Lane 2 Team'!G11)</f>
        <v xml:space="preserve"> </v>
      </c>
      <c r="K11" s="21">
        <f>'Lane 2 Team'!H11</f>
        <v>0</v>
      </c>
      <c r="L11" s="20"/>
      <c r="M11" s="20">
        <f t="shared" si="1"/>
        <v>125</v>
      </c>
      <c r="N11" s="20" t="str">
        <f>CONCATENATE('Lane 3 Team'!F11," ",'Lane 3 Team'!G11)</f>
        <v xml:space="preserve"> </v>
      </c>
      <c r="O11" s="21">
        <f>'Lane 3 Team'!H11</f>
        <v>0</v>
      </c>
      <c r="P11" s="20"/>
      <c r="Q11" s="20">
        <f t="shared" si="2"/>
        <v>125</v>
      </c>
      <c r="R11" s="20" t="str">
        <f>CONCATENATE('Lane 4 Team'!F11," ",'Lane 4 Team'!G11)</f>
        <v xml:space="preserve"> </v>
      </c>
      <c r="S11" s="21">
        <f>'Lane 4 Team'!H11</f>
        <v>0</v>
      </c>
      <c r="T11" s="20"/>
      <c r="U11" s="20">
        <f t="shared" si="3"/>
        <v>125</v>
      </c>
      <c r="V11" s="20" t="str">
        <f>CONCATENATE('Lane 5 Team'!F11," ",'Lane 5 Team'!G11)</f>
        <v xml:space="preserve"> </v>
      </c>
      <c r="W11" s="21">
        <f>'Lane 5 Team'!H11</f>
        <v>0</v>
      </c>
      <c r="X11" s="20"/>
      <c r="Y11" s="20">
        <f t="shared" si="4"/>
        <v>125</v>
      </c>
      <c r="Z11" s="20" t="str">
        <f>CONCATENATE('Lane 6 Team'!F11," ",'Lane 6 Team'!G11)</f>
        <v xml:space="preserve"> </v>
      </c>
      <c r="AA11" s="21">
        <f>'Lane 6 Team'!H11</f>
        <v>0</v>
      </c>
      <c r="AB11" s="20"/>
      <c r="AC11" s="20">
        <f t="shared" si="5"/>
        <v>125</v>
      </c>
    </row>
    <row r="12" spans="1:29" x14ac:dyDescent="0.15">
      <c r="A12" s="37"/>
      <c r="B12" s="38"/>
      <c r="C12" s="47">
        <v>9</v>
      </c>
      <c r="D12" s="38"/>
      <c r="E12" s="39" t="s">
        <v>71</v>
      </c>
      <c r="F12" s="20" t="str">
        <f>CONCATENATE('Lane 1 Team'!F12," ",'Lane 1 Team'!G12)</f>
        <v xml:space="preserve"> </v>
      </c>
      <c r="G12" s="21">
        <f>'Lane 1 Team'!H12</f>
        <v>0</v>
      </c>
      <c r="H12" s="20"/>
      <c r="I12" s="20">
        <f t="shared" si="0"/>
        <v>125</v>
      </c>
      <c r="J12" s="20" t="str">
        <f>CONCATENATE('Lane 2 Team'!F12," ",'Lane 2 Team'!G12)</f>
        <v xml:space="preserve"> </v>
      </c>
      <c r="K12" s="21">
        <f>'Lane 2 Team'!H12</f>
        <v>0</v>
      </c>
      <c r="L12" s="20"/>
      <c r="M12" s="20">
        <f t="shared" si="1"/>
        <v>125</v>
      </c>
      <c r="N12" s="20" t="str">
        <f>CONCATENATE('Lane 3 Team'!F12," ",'Lane 3 Team'!G12)</f>
        <v xml:space="preserve"> </v>
      </c>
      <c r="O12" s="21">
        <f>'Lane 3 Team'!H12</f>
        <v>0</v>
      </c>
      <c r="P12" s="20"/>
      <c r="Q12" s="20">
        <f t="shared" si="2"/>
        <v>125</v>
      </c>
      <c r="R12" s="20" t="str">
        <f>CONCATENATE('Lane 4 Team'!F12," ",'Lane 4 Team'!G12)</f>
        <v xml:space="preserve"> </v>
      </c>
      <c r="S12" s="21">
        <f>'Lane 4 Team'!H12</f>
        <v>0</v>
      </c>
      <c r="T12" s="20"/>
      <c r="U12" s="20">
        <f t="shared" si="3"/>
        <v>125</v>
      </c>
      <c r="V12" s="20" t="str">
        <f>CONCATENATE('Lane 5 Team'!F12," ",'Lane 5 Team'!G12)</f>
        <v xml:space="preserve"> </v>
      </c>
      <c r="W12" s="21">
        <f>'Lane 5 Team'!H12</f>
        <v>0</v>
      </c>
      <c r="X12" s="20"/>
      <c r="Y12" s="20">
        <f t="shared" si="4"/>
        <v>125</v>
      </c>
      <c r="Z12" s="20" t="str">
        <f>CONCATENATE('Lane 6 Team'!F12," ",'Lane 6 Team'!G12)</f>
        <v xml:space="preserve"> </v>
      </c>
      <c r="AA12" s="21">
        <f>'Lane 6 Team'!H12</f>
        <v>0</v>
      </c>
      <c r="AB12" s="20"/>
      <c r="AC12" s="20">
        <f t="shared" si="5"/>
        <v>125</v>
      </c>
    </row>
    <row r="13" spans="1:29" x14ac:dyDescent="0.15">
      <c r="A13" s="34">
        <v>3</v>
      </c>
      <c r="B13" s="35" t="s">
        <v>63</v>
      </c>
      <c r="C13" s="35">
        <v>10</v>
      </c>
      <c r="D13" s="35" t="s">
        <v>56</v>
      </c>
      <c r="E13" s="36" t="s">
        <v>30</v>
      </c>
      <c r="F13" s="29" t="s">
        <v>67</v>
      </c>
      <c r="G13" s="45"/>
      <c r="H13" s="20" t="str">
        <f>CONCATENATE(F14,", ",F15,", ",F16,", ",F17)</f>
        <v xml:space="preserve"> ,  ,  ,  </v>
      </c>
      <c r="I13" s="20"/>
      <c r="J13" s="29" t="s">
        <v>67</v>
      </c>
      <c r="K13" s="21"/>
      <c r="L13" s="20" t="str">
        <f>CONCATENATE(J14,", ",J15,", ",J16,", ",J17)</f>
        <v xml:space="preserve"> ,  ,  ,  </v>
      </c>
      <c r="M13" s="20"/>
      <c r="N13" s="29" t="s">
        <v>67</v>
      </c>
      <c r="O13" s="21"/>
      <c r="P13" s="20" t="str">
        <f>CONCATENATE(N14,", ",N15,", ",N16,", ",N17)</f>
        <v xml:space="preserve"> ,  ,  ,  </v>
      </c>
      <c r="Q13" s="20"/>
      <c r="R13" s="29" t="s">
        <v>67</v>
      </c>
      <c r="S13" s="21"/>
      <c r="T13" s="20" t="str">
        <f>CONCATENATE(R14,", ",R15,", ",R16,", ",R17)</f>
        <v xml:space="preserve"> ,  ,  ,  </v>
      </c>
      <c r="U13" s="20"/>
      <c r="V13" s="29" t="s">
        <v>67</v>
      </c>
      <c r="W13" s="21"/>
      <c r="X13" s="20" t="str">
        <f>CONCATENATE(V14,", ",V15,", ",V16,", ",V17)</f>
        <v xml:space="preserve"> ,  ,  ,  </v>
      </c>
      <c r="Y13" s="20"/>
      <c r="Z13" s="29" t="s">
        <v>67</v>
      </c>
      <c r="AA13" s="21"/>
      <c r="AB13" s="20" t="str">
        <f>CONCATENATE(Z14,", ",Z15,", ",Z16,", ",Z17)</f>
        <v xml:space="preserve"> ,  ,  ,  </v>
      </c>
      <c r="AC13" s="20"/>
    </row>
    <row r="14" spans="1:29" x14ac:dyDescent="0.15">
      <c r="A14" s="37"/>
      <c r="B14" s="38"/>
      <c r="C14" s="47">
        <v>10</v>
      </c>
      <c r="D14" s="38"/>
      <c r="E14" s="39" t="s">
        <v>68</v>
      </c>
      <c r="F14" s="20" t="str">
        <f>CONCATENATE('Lane 1 Team'!F14," ",'Lane 1 Team'!G14)</f>
        <v xml:space="preserve"> </v>
      </c>
      <c r="G14" s="21">
        <f>'Lane 1 Team'!H14</f>
        <v>0</v>
      </c>
      <c r="H14" s="20"/>
      <c r="I14" s="20">
        <f t="shared" si="0"/>
        <v>125</v>
      </c>
      <c r="J14" s="20" t="str">
        <f>CONCATENATE('Lane 2 Team'!F14," ",'Lane 2 Team'!G14)</f>
        <v xml:space="preserve"> </v>
      </c>
      <c r="K14" s="21">
        <f>'Lane 2 Team'!H14</f>
        <v>0</v>
      </c>
      <c r="L14" s="20"/>
      <c r="M14" s="20">
        <f t="shared" si="1"/>
        <v>125</v>
      </c>
      <c r="N14" s="20" t="str">
        <f>CONCATENATE('Lane 3 Team'!F14," ",'Lane 3 Team'!G14)</f>
        <v xml:space="preserve"> </v>
      </c>
      <c r="O14" s="21">
        <f>'Lane 3 Team'!H14</f>
        <v>0</v>
      </c>
      <c r="P14" s="20"/>
      <c r="Q14" s="20">
        <f t="shared" si="2"/>
        <v>125</v>
      </c>
      <c r="R14" s="20" t="str">
        <f>CONCATENATE('Lane 4 Team'!F14," ",'Lane 4 Team'!G14)</f>
        <v xml:space="preserve"> </v>
      </c>
      <c r="S14" s="21">
        <f>'Lane 4 Team'!H14</f>
        <v>0</v>
      </c>
      <c r="T14" s="20"/>
      <c r="U14" s="20">
        <f t="shared" si="3"/>
        <v>125</v>
      </c>
      <c r="V14" s="20" t="str">
        <f>CONCATENATE('Lane 5 Team'!F14," ",'Lane 5 Team'!G14)</f>
        <v xml:space="preserve"> </v>
      </c>
      <c r="W14" s="21">
        <f>'Lane 5 Team'!H14</f>
        <v>0</v>
      </c>
      <c r="X14" s="20"/>
      <c r="Y14" s="20">
        <f t="shared" si="4"/>
        <v>125</v>
      </c>
      <c r="Z14" s="20" t="str">
        <f>CONCATENATE('Lane 6 Team'!F14," ",'Lane 6 Team'!G14)</f>
        <v xml:space="preserve"> </v>
      </c>
      <c r="AA14" s="21">
        <f>'Lane 6 Team'!H14</f>
        <v>0</v>
      </c>
      <c r="AB14" s="20"/>
      <c r="AC14" s="20">
        <f t="shared" si="5"/>
        <v>125</v>
      </c>
    </row>
    <row r="15" spans="1:29" x14ac:dyDescent="0.15">
      <c r="A15" s="37"/>
      <c r="B15" s="38"/>
      <c r="C15" s="47">
        <v>10</v>
      </c>
      <c r="D15" s="38"/>
      <c r="E15" s="39" t="s">
        <v>69</v>
      </c>
      <c r="F15" s="20" t="str">
        <f>CONCATENATE('Lane 1 Team'!F15," ",'Lane 1 Team'!G15)</f>
        <v xml:space="preserve"> </v>
      </c>
      <c r="G15" s="21">
        <f>'Lane 1 Team'!H15</f>
        <v>0</v>
      </c>
      <c r="H15" s="20"/>
      <c r="I15" s="20">
        <f t="shared" si="0"/>
        <v>125</v>
      </c>
      <c r="J15" s="20" t="str">
        <f>CONCATENATE('Lane 2 Team'!F15," ",'Lane 2 Team'!G15)</f>
        <v xml:space="preserve"> </v>
      </c>
      <c r="K15" s="21">
        <f>'Lane 2 Team'!H15</f>
        <v>0</v>
      </c>
      <c r="L15" s="20"/>
      <c r="M15" s="20">
        <f t="shared" si="1"/>
        <v>125</v>
      </c>
      <c r="N15" s="20" t="str">
        <f>CONCATENATE('Lane 3 Team'!F15," ",'Lane 3 Team'!G15)</f>
        <v xml:space="preserve"> </v>
      </c>
      <c r="O15" s="21">
        <f>'Lane 3 Team'!H15</f>
        <v>0</v>
      </c>
      <c r="P15" s="20"/>
      <c r="Q15" s="20">
        <f t="shared" si="2"/>
        <v>125</v>
      </c>
      <c r="R15" s="20" t="str">
        <f>CONCATENATE('Lane 4 Team'!F15," ",'Lane 4 Team'!G15)</f>
        <v xml:space="preserve"> </v>
      </c>
      <c r="S15" s="21">
        <f>'Lane 4 Team'!H15</f>
        <v>0</v>
      </c>
      <c r="T15" s="20"/>
      <c r="U15" s="20">
        <f t="shared" si="3"/>
        <v>125</v>
      </c>
      <c r="V15" s="20" t="str">
        <f>CONCATENATE('Lane 5 Team'!F15," ",'Lane 5 Team'!G15)</f>
        <v xml:space="preserve"> </v>
      </c>
      <c r="W15" s="21">
        <f>'Lane 5 Team'!H15</f>
        <v>0</v>
      </c>
      <c r="X15" s="20"/>
      <c r="Y15" s="20">
        <f t="shared" si="4"/>
        <v>125</v>
      </c>
      <c r="Z15" s="20" t="str">
        <f>CONCATENATE('Lane 6 Team'!F15," ",'Lane 6 Team'!G15)</f>
        <v xml:space="preserve"> </v>
      </c>
      <c r="AA15" s="21">
        <f>'Lane 6 Team'!H15</f>
        <v>0</v>
      </c>
      <c r="AB15" s="20"/>
      <c r="AC15" s="20">
        <f t="shared" si="5"/>
        <v>125</v>
      </c>
    </row>
    <row r="16" spans="1:29" x14ac:dyDescent="0.15">
      <c r="A16" s="37"/>
      <c r="B16" s="38"/>
      <c r="C16" s="47">
        <v>10</v>
      </c>
      <c r="D16" s="38"/>
      <c r="E16" s="39" t="s">
        <v>70</v>
      </c>
      <c r="F16" s="20" t="str">
        <f>CONCATENATE('Lane 1 Team'!F16," ",'Lane 1 Team'!G16)</f>
        <v xml:space="preserve"> </v>
      </c>
      <c r="G16" s="21">
        <f>'Lane 1 Team'!H16</f>
        <v>0</v>
      </c>
      <c r="H16" s="20"/>
      <c r="I16" s="20">
        <f t="shared" si="0"/>
        <v>125</v>
      </c>
      <c r="J16" s="20" t="str">
        <f>CONCATENATE('Lane 2 Team'!F16," ",'Lane 2 Team'!G16)</f>
        <v xml:space="preserve"> </v>
      </c>
      <c r="K16" s="21">
        <f>'Lane 2 Team'!H16</f>
        <v>0</v>
      </c>
      <c r="L16" s="20"/>
      <c r="M16" s="20">
        <f t="shared" si="1"/>
        <v>125</v>
      </c>
      <c r="N16" s="20" t="str">
        <f>CONCATENATE('Lane 3 Team'!F16," ",'Lane 3 Team'!G16)</f>
        <v xml:space="preserve"> </v>
      </c>
      <c r="O16" s="21">
        <f>'Lane 3 Team'!H16</f>
        <v>0</v>
      </c>
      <c r="P16" s="20"/>
      <c r="Q16" s="20">
        <f t="shared" si="2"/>
        <v>125</v>
      </c>
      <c r="R16" s="20" t="str">
        <f>CONCATENATE('Lane 4 Team'!F16," ",'Lane 4 Team'!G16)</f>
        <v xml:space="preserve"> </v>
      </c>
      <c r="S16" s="21">
        <f>'Lane 4 Team'!H16</f>
        <v>0</v>
      </c>
      <c r="T16" s="20"/>
      <c r="U16" s="20">
        <f t="shared" si="3"/>
        <v>125</v>
      </c>
      <c r="V16" s="20" t="str">
        <f>CONCATENATE('Lane 5 Team'!F16," ",'Lane 5 Team'!G16)</f>
        <v xml:space="preserve"> </v>
      </c>
      <c r="W16" s="21">
        <f>'Lane 5 Team'!H16</f>
        <v>0</v>
      </c>
      <c r="X16" s="20"/>
      <c r="Y16" s="20">
        <f t="shared" si="4"/>
        <v>125</v>
      </c>
      <c r="Z16" s="20" t="str">
        <f>CONCATENATE('Lane 6 Team'!F16," ",'Lane 6 Team'!G16)</f>
        <v xml:space="preserve"> </v>
      </c>
      <c r="AA16" s="21">
        <f>'Lane 6 Team'!H16</f>
        <v>0</v>
      </c>
      <c r="AB16" s="20"/>
      <c r="AC16" s="20">
        <f t="shared" si="5"/>
        <v>125</v>
      </c>
    </row>
    <row r="17" spans="1:29" x14ac:dyDescent="0.15">
      <c r="A17" s="37"/>
      <c r="B17" s="38"/>
      <c r="C17" s="47">
        <v>10</v>
      </c>
      <c r="D17" s="38"/>
      <c r="E17" s="39" t="s">
        <v>71</v>
      </c>
      <c r="F17" s="20" t="str">
        <f>CONCATENATE('Lane 1 Team'!F17," ",'Lane 1 Team'!G17)</f>
        <v xml:space="preserve"> </v>
      </c>
      <c r="G17" s="21">
        <f>'Lane 1 Team'!H17</f>
        <v>0</v>
      </c>
      <c r="H17" s="20"/>
      <c r="I17" s="20">
        <f t="shared" si="0"/>
        <v>125</v>
      </c>
      <c r="J17" s="20" t="str">
        <f>CONCATENATE('Lane 2 Team'!F17," ",'Lane 2 Team'!G17)</f>
        <v xml:space="preserve"> </v>
      </c>
      <c r="K17" s="21">
        <f>'Lane 2 Team'!H17</f>
        <v>0</v>
      </c>
      <c r="L17" s="20"/>
      <c r="M17" s="20">
        <f t="shared" si="1"/>
        <v>125</v>
      </c>
      <c r="N17" s="20" t="str">
        <f>CONCATENATE('Lane 3 Team'!F17," ",'Lane 3 Team'!G17)</f>
        <v xml:space="preserve"> </v>
      </c>
      <c r="O17" s="21">
        <f>'Lane 3 Team'!H17</f>
        <v>0</v>
      </c>
      <c r="P17" s="20"/>
      <c r="Q17" s="20">
        <f t="shared" si="2"/>
        <v>125</v>
      </c>
      <c r="R17" s="20" t="str">
        <f>CONCATENATE('Lane 4 Team'!F17," ",'Lane 4 Team'!G17)</f>
        <v xml:space="preserve"> </v>
      </c>
      <c r="S17" s="21">
        <f>'Lane 4 Team'!H17</f>
        <v>0</v>
      </c>
      <c r="T17" s="20"/>
      <c r="U17" s="20">
        <f t="shared" si="3"/>
        <v>125</v>
      </c>
      <c r="V17" s="20" t="str">
        <f>CONCATENATE('Lane 5 Team'!F17," ",'Lane 5 Team'!G17)</f>
        <v xml:space="preserve"> </v>
      </c>
      <c r="W17" s="21">
        <f>'Lane 5 Team'!H17</f>
        <v>0</v>
      </c>
      <c r="X17" s="20"/>
      <c r="Y17" s="20">
        <f t="shared" si="4"/>
        <v>125</v>
      </c>
      <c r="Z17" s="20" t="str">
        <f>CONCATENATE('Lane 6 Team'!F17," ",'Lane 6 Team'!G17)</f>
        <v xml:space="preserve"> </v>
      </c>
      <c r="AA17" s="21">
        <f>'Lane 6 Team'!H17</f>
        <v>0</v>
      </c>
      <c r="AB17" s="20"/>
      <c r="AC17" s="20">
        <f t="shared" si="5"/>
        <v>125</v>
      </c>
    </row>
    <row r="18" spans="1:29" x14ac:dyDescent="0.15">
      <c r="A18" s="34">
        <v>4</v>
      </c>
      <c r="B18" s="35" t="s">
        <v>63</v>
      </c>
      <c r="C18" s="35">
        <v>11</v>
      </c>
      <c r="D18" s="35" t="s">
        <v>56</v>
      </c>
      <c r="E18" s="36" t="s">
        <v>29</v>
      </c>
      <c r="F18" s="29" t="s">
        <v>67</v>
      </c>
      <c r="G18" s="45"/>
      <c r="H18" s="20" t="str">
        <f>CONCATENATE(F19,", ",F20,", ",F21,", ",F22)</f>
        <v xml:space="preserve"> ,  ,  ,  </v>
      </c>
      <c r="I18" s="20"/>
      <c r="J18" s="29" t="s">
        <v>67</v>
      </c>
      <c r="K18" s="21"/>
      <c r="L18" s="20" t="str">
        <f>CONCATENATE(J19,", ",J20,", ",J21,", ",J22)</f>
        <v xml:space="preserve"> ,  ,  ,  </v>
      </c>
      <c r="M18" s="20"/>
      <c r="N18" s="29" t="s">
        <v>67</v>
      </c>
      <c r="O18" s="21"/>
      <c r="P18" s="20" t="str">
        <f>CONCATENATE(N19,", ",N20,", ",N21,", ",N22)</f>
        <v xml:space="preserve"> ,  ,  ,  </v>
      </c>
      <c r="Q18" s="20"/>
      <c r="R18" s="29" t="s">
        <v>67</v>
      </c>
      <c r="S18" s="21"/>
      <c r="T18" s="20" t="str">
        <f>CONCATENATE(R19,", ",R20,", ",R21,", ",R22)</f>
        <v xml:space="preserve"> ,  ,  ,  </v>
      </c>
      <c r="U18" s="20"/>
      <c r="V18" s="29" t="s">
        <v>67</v>
      </c>
      <c r="W18" s="21"/>
      <c r="X18" s="20" t="str">
        <f>CONCATENATE(V19,", ",V20,", ",V21,", ",V22)</f>
        <v xml:space="preserve"> ,  ,  ,  </v>
      </c>
      <c r="Y18" s="20"/>
      <c r="Z18" s="29" t="s">
        <v>67</v>
      </c>
      <c r="AA18" s="21"/>
      <c r="AB18" s="20" t="str">
        <f>CONCATENATE(Z19,", ",Z20,", ",Z21,", ",Z22)</f>
        <v xml:space="preserve"> ,  ,  ,  </v>
      </c>
      <c r="AC18" s="20"/>
    </row>
    <row r="19" spans="1:29" x14ac:dyDescent="0.15">
      <c r="A19" s="37"/>
      <c r="B19" s="38"/>
      <c r="C19" s="47">
        <v>11</v>
      </c>
      <c r="D19" s="38"/>
      <c r="E19" s="39" t="s">
        <v>68</v>
      </c>
      <c r="F19" s="20" t="str">
        <f>CONCATENATE('Lane 1 Team'!F19," ",'Lane 1 Team'!G19)</f>
        <v xml:space="preserve"> </v>
      </c>
      <c r="G19" s="21">
        <f>'Lane 1 Team'!H19</f>
        <v>0</v>
      </c>
      <c r="H19" s="20"/>
      <c r="I19" s="20">
        <f t="shared" si="0"/>
        <v>125</v>
      </c>
      <c r="J19" s="20" t="str">
        <f>CONCATENATE('Lane 2 Team'!F19," ",'Lane 2 Team'!G19)</f>
        <v xml:space="preserve"> </v>
      </c>
      <c r="K19" s="21">
        <f>'Lane 2 Team'!H19</f>
        <v>0</v>
      </c>
      <c r="L19" s="20"/>
      <c r="M19" s="20">
        <f t="shared" si="1"/>
        <v>125</v>
      </c>
      <c r="N19" s="20" t="str">
        <f>CONCATENATE('Lane 3 Team'!F19," ",'Lane 3 Team'!G19)</f>
        <v xml:space="preserve"> </v>
      </c>
      <c r="O19" s="21">
        <f>'Lane 3 Team'!H19</f>
        <v>0</v>
      </c>
      <c r="P19" s="20"/>
      <c r="Q19" s="20">
        <f t="shared" si="2"/>
        <v>125</v>
      </c>
      <c r="R19" s="20" t="str">
        <f>CONCATENATE('Lane 4 Team'!F19," ",'Lane 4 Team'!G19)</f>
        <v xml:space="preserve"> </v>
      </c>
      <c r="S19" s="21">
        <f>'Lane 4 Team'!H19</f>
        <v>0</v>
      </c>
      <c r="T19" s="20"/>
      <c r="U19" s="20">
        <f t="shared" si="3"/>
        <v>125</v>
      </c>
      <c r="V19" s="20" t="str">
        <f>CONCATENATE('Lane 5 Team'!F19," ",'Lane 5 Team'!G19)</f>
        <v xml:space="preserve"> </v>
      </c>
      <c r="W19" s="21">
        <f>'Lane 5 Team'!H19</f>
        <v>0</v>
      </c>
      <c r="X19" s="20"/>
      <c r="Y19" s="20">
        <f t="shared" si="4"/>
        <v>125</v>
      </c>
      <c r="Z19" s="20" t="str">
        <f>CONCATENATE('Lane 6 Team'!F19," ",'Lane 6 Team'!G19)</f>
        <v xml:space="preserve"> </v>
      </c>
      <c r="AA19" s="21">
        <f>'Lane 6 Team'!H19</f>
        <v>0</v>
      </c>
      <c r="AB19" s="20"/>
      <c r="AC19" s="20">
        <f t="shared" si="5"/>
        <v>125</v>
      </c>
    </row>
    <row r="20" spans="1:29" x14ac:dyDescent="0.15">
      <c r="A20" s="37"/>
      <c r="B20" s="38"/>
      <c r="C20" s="47">
        <v>11</v>
      </c>
      <c r="D20" s="38"/>
      <c r="E20" s="39" t="s">
        <v>69</v>
      </c>
      <c r="F20" s="20" t="str">
        <f>CONCATENATE('Lane 1 Team'!F20," ",'Lane 1 Team'!G20)</f>
        <v xml:space="preserve"> </v>
      </c>
      <c r="G20" s="21">
        <f>'Lane 1 Team'!H20</f>
        <v>0</v>
      </c>
      <c r="H20" s="20"/>
      <c r="I20" s="20">
        <f t="shared" si="0"/>
        <v>125</v>
      </c>
      <c r="J20" s="20" t="str">
        <f>CONCATENATE('Lane 2 Team'!F20," ",'Lane 2 Team'!G20)</f>
        <v xml:space="preserve"> </v>
      </c>
      <c r="K20" s="21">
        <f>'Lane 2 Team'!H20</f>
        <v>0</v>
      </c>
      <c r="L20" s="20"/>
      <c r="M20" s="20">
        <f t="shared" si="1"/>
        <v>125</v>
      </c>
      <c r="N20" s="20" t="str">
        <f>CONCATENATE('Lane 3 Team'!F20," ",'Lane 3 Team'!G20)</f>
        <v xml:space="preserve"> </v>
      </c>
      <c r="O20" s="21">
        <f>'Lane 3 Team'!H20</f>
        <v>0</v>
      </c>
      <c r="P20" s="20"/>
      <c r="Q20" s="20">
        <f t="shared" si="2"/>
        <v>125</v>
      </c>
      <c r="R20" s="20" t="str">
        <f>CONCATENATE('Lane 4 Team'!F20," ",'Lane 4 Team'!G20)</f>
        <v xml:space="preserve"> </v>
      </c>
      <c r="S20" s="21">
        <f>'Lane 4 Team'!H20</f>
        <v>0</v>
      </c>
      <c r="T20" s="20"/>
      <c r="U20" s="20">
        <f t="shared" si="3"/>
        <v>125</v>
      </c>
      <c r="V20" s="20" t="str">
        <f>CONCATENATE('Lane 5 Team'!F20," ",'Lane 5 Team'!G20)</f>
        <v xml:space="preserve"> </v>
      </c>
      <c r="W20" s="21">
        <f>'Lane 5 Team'!H20</f>
        <v>0</v>
      </c>
      <c r="X20" s="20"/>
      <c r="Y20" s="20">
        <f t="shared" si="4"/>
        <v>125</v>
      </c>
      <c r="Z20" s="20" t="str">
        <f>CONCATENATE('Lane 6 Team'!F20," ",'Lane 6 Team'!G20)</f>
        <v xml:space="preserve"> </v>
      </c>
      <c r="AA20" s="21">
        <f>'Lane 6 Team'!H20</f>
        <v>0</v>
      </c>
      <c r="AB20" s="20"/>
      <c r="AC20" s="20">
        <f t="shared" si="5"/>
        <v>125</v>
      </c>
    </row>
    <row r="21" spans="1:29" x14ac:dyDescent="0.15">
      <c r="A21" s="37"/>
      <c r="B21" s="38"/>
      <c r="C21" s="47">
        <v>11</v>
      </c>
      <c r="D21" s="38"/>
      <c r="E21" s="39" t="s">
        <v>70</v>
      </c>
      <c r="F21" s="20" t="str">
        <f>CONCATENATE('Lane 1 Team'!F21," ",'Lane 1 Team'!G21)</f>
        <v xml:space="preserve"> </v>
      </c>
      <c r="G21" s="21">
        <f>'Lane 1 Team'!H21</f>
        <v>0</v>
      </c>
      <c r="H21" s="20"/>
      <c r="I21" s="20">
        <f t="shared" si="0"/>
        <v>125</v>
      </c>
      <c r="J21" s="20" t="str">
        <f>CONCATENATE('Lane 2 Team'!F21," ",'Lane 2 Team'!G21)</f>
        <v xml:space="preserve"> </v>
      </c>
      <c r="K21" s="21">
        <f>'Lane 2 Team'!H21</f>
        <v>0</v>
      </c>
      <c r="L21" s="20"/>
      <c r="M21" s="20">
        <f t="shared" si="1"/>
        <v>125</v>
      </c>
      <c r="N21" s="20" t="str">
        <f>CONCATENATE('Lane 3 Team'!F21," ",'Lane 3 Team'!G21)</f>
        <v xml:space="preserve"> </v>
      </c>
      <c r="O21" s="21">
        <f>'Lane 3 Team'!H21</f>
        <v>0</v>
      </c>
      <c r="P21" s="20"/>
      <c r="Q21" s="20">
        <f t="shared" si="2"/>
        <v>125</v>
      </c>
      <c r="R21" s="20" t="str">
        <f>CONCATENATE('Lane 4 Team'!F21," ",'Lane 4 Team'!G21)</f>
        <v xml:space="preserve"> </v>
      </c>
      <c r="S21" s="21">
        <f>'Lane 4 Team'!H21</f>
        <v>0</v>
      </c>
      <c r="T21" s="20"/>
      <c r="U21" s="20">
        <f t="shared" si="3"/>
        <v>125</v>
      </c>
      <c r="V21" s="20" t="str">
        <f>CONCATENATE('Lane 5 Team'!F21," ",'Lane 5 Team'!G21)</f>
        <v xml:space="preserve"> </v>
      </c>
      <c r="W21" s="21">
        <f>'Lane 5 Team'!H21</f>
        <v>0</v>
      </c>
      <c r="X21" s="20"/>
      <c r="Y21" s="20">
        <f t="shared" si="4"/>
        <v>125</v>
      </c>
      <c r="Z21" s="20" t="str">
        <f>CONCATENATE('Lane 6 Team'!F21," ",'Lane 6 Team'!G21)</f>
        <v xml:space="preserve"> </v>
      </c>
      <c r="AA21" s="21">
        <f>'Lane 6 Team'!H21</f>
        <v>0</v>
      </c>
      <c r="AB21" s="20"/>
      <c r="AC21" s="20">
        <f t="shared" si="5"/>
        <v>125</v>
      </c>
    </row>
    <row r="22" spans="1:29" x14ac:dyDescent="0.15">
      <c r="A22" s="37"/>
      <c r="B22" s="38"/>
      <c r="C22" s="47">
        <v>11</v>
      </c>
      <c r="D22" s="38"/>
      <c r="E22" s="39" t="s">
        <v>71</v>
      </c>
      <c r="F22" s="20" t="str">
        <f>CONCATENATE('Lane 1 Team'!F22," ",'Lane 1 Team'!G22)</f>
        <v xml:space="preserve"> </v>
      </c>
      <c r="G22" s="21">
        <f>'Lane 1 Team'!H22</f>
        <v>0</v>
      </c>
      <c r="H22" s="20"/>
      <c r="I22" s="20">
        <f t="shared" si="0"/>
        <v>125</v>
      </c>
      <c r="J22" s="20" t="str">
        <f>CONCATENATE('Lane 2 Team'!F22," ",'Lane 2 Team'!G22)</f>
        <v xml:space="preserve"> </v>
      </c>
      <c r="K22" s="21">
        <f>'Lane 2 Team'!H22</f>
        <v>0</v>
      </c>
      <c r="L22" s="20"/>
      <c r="M22" s="20">
        <f t="shared" si="1"/>
        <v>125</v>
      </c>
      <c r="N22" s="20" t="str">
        <f>CONCATENATE('Lane 3 Team'!F22," ",'Lane 3 Team'!G22)</f>
        <v xml:space="preserve"> </v>
      </c>
      <c r="O22" s="21">
        <f>'Lane 3 Team'!H22</f>
        <v>0</v>
      </c>
      <c r="P22" s="20"/>
      <c r="Q22" s="20">
        <f t="shared" si="2"/>
        <v>125</v>
      </c>
      <c r="R22" s="20" t="str">
        <f>CONCATENATE('Lane 4 Team'!F22," ",'Lane 4 Team'!G22)</f>
        <v xml:space="preserve"> </v>
      </c>
      <c r="S22" s="21">
        <f>'Lane 4 Team'!H22</f>
        <v>0</v>
      </c>
      <c r="T22" s="20"/>
      <c r="U22" s="20">
        <f t="shared" si="3"/>
        <v>125</v>
      </c>
      <c r="V22" s="20" t="str">
        <f>CONCATENATE('Lane 5 Team'!F22," ",'Lane 5 Team'!G22)</f>
        <v xml:space="preserve"> </v>
      </c>
      <c r="W22" s="21">
        <f>'Lane 5 Team'!H22</f>
        <v>0</v>
      </c>
      <c r="X22" s="20"/>
      <c r="Y22" s="20">
        <f t="shared" si="4"/>
        <v>125</v>
      </c>
      <c r="Z22" s="20" t="str">
        <f>CONCATENATE('Lane 6 Team'!F22," ",'Lane 6 Team'!G22)</f>
        <v xml:space="preserve"> </v>
      </c>
      <c r="AA22" s="21">
        <f>'Lane 6 Team'!H22</f>
        <v>0</v>
      </c>
      <c r="AB22" s="20"/>
      <c r="AC22" s="20">
        <f t="shared" si="5"/>
        <v>125</v>
      </c>
    </row>
    <row r="23" spans="1:29" x14ac:dyDescent="0.15">
      <c r="A23" s="40">
        <v>5</v>
      </c>
      <c r="B23" s="41" t="s">
        <v>64</v>
      </c>
      <c r="C23" s="16">
        <v>9</v>
      </c>
      <c r="D23" s="16" t="s">
        <v>58</v>
      </c>
      <c r="E23" s="17" t="s">
        <v>28</v>
      </c>
      <c r="F23" s="20" t="str">
        <f>CONCATENATE('Lane 1 Team'!F23," ",'Lane 1 Team'!G23)</f>
        <v xml:space="preserve"> </v>
      </c>
      <c r="G23" s="21">
        <f>'Lane 1 Team'!H23</f>
        <v>0</v>
      </c>
      <c r="H23" s="20"/>
      <c r="I23" s="20">
        <f t="shared" si="0"/>
        <v>125</v>
      </c>
      <c r="J23" s="20" t="str">
        <f>CONCATENATE('Lane 2 Team'!F23," ",'Lane 2 Team'!G23)</f>
        <v xml:space="preserve"> </v>
      </c>
      <c r="K23" s="21">
        <f>'Lane 2 Team'!H23</f>
        <v>0</v>
      </c>
      <c r="L23" s="20"/>
      <c r="M23" s="20">
        <f t="shared" si="1"/>
        <v>125</v>
      </c>
      <c r="N23" s="20" t="str">
        <f>CONCATENATE('Lane 3 Team'!F23," ",'Lane 3 Team'!G23)</f>
        <v xml:space="preserve"> </v>
      </c>
      <c r="O23" s="21">
        <f>'Lane 3 Team'!H23</f>
        <v>0</v>
      </c>
      <c r="P23" s="20"/>
      <c r="Q23" s="20">
        <f t="shared" si="2"/>
        <v>125</v>
      </c>
      <c r="R23" s="20" t="str">
        <f>CONCATENATE('Lane 4 Team'!F23," ",'Lane 4 Team'!G23)</f>
        <v xml:space="preserve"> </v>
      </c>
      <c r="S23" s="21">
        <f>'Lane 4 Team'!H23</f>
        <v>0</v>
      </c>
      <c r="T23" s="20"/>
      <c r="U23" s="20">
        <f t="shared" si="3"/>
        <v>125</v>
      </c>
      <c r="V23" s="20" t="str">
        <f>CONCATENATE('Lane 5 Team'!F23," ",'Lane 5 Team'!G23)</f>
        <v xml:space="preserve"> </v>
      </c>
      <c r="W23" s="21">
        <f>'Lane 5 Team'!H23</f>
        <v>0</v>
      </c>
      <c r="X23" s="20"/>
      <c r="Y23" s="20">
        <f t="shared" si="4"/>
        <v>125</v>
      </c>
      <c r="Z23" s="20" t="str">
        <f>CONCATENATE('Lane 6 Team'!F23," ",'Lane 6 Team'!G23)</f>
        <v xml:space="preserve"> </v>
      </c>
      <c r="AA23" s="21">
        <f>'Lane 6 Team'!H23</f>
        <v>0</v>
      </c>
      <c r="AB23" s="20"/>
      <c r="AC23" s="20">
        <f t="shared" si="5"/>
        <v>125</v>
      </c>
    </row>
    <row r="24" spans="1:29" x14ac:dyDescent="0.15">
      <c r="A24" s="40">
        <v>6</v>
      </c>
      <c r="B24" s="41" t="s">
        <v>65</v>
      </c>
      <c r="C24" s="16">
        <v>9</v>
      </c>
      <c r="D24" s="16" t="s">
        <v>58</v>
      </c>
      <c r="E24" s="16" t="s">
        <v>28</v>
      </c>
      <c r="F24" s="20" t="str">
        <f>CONCATENATE('Lane 1 Team'!F24," ",'Lane 1 Team'!G24)</f>
        <v xml:space="preserve"> </v>
      </c>
      <c r="G24" s="21">
        <f>'Lane 1 Team'!H24</f>
        <v>0</v>
      </c>
      <c r="H24" s="20"/>
      <c r="I24" s="20">
        <f t="shared" ref="I24:I54" si="6">DATEDIF(G24,$A$1,"Y")</f>
        <v>125</v>
      </c>
      <c r="J24" s="20" t="str">
        <f>CONCATENATE('Lane 2 Team'!F24," ",'Lane 2 Team'!G24)</f>
        <v xml:space="preserve"> </v>
      </c>
      <c r="K24" s="21">
        <f>'Lane 2 Team'!H24</f>
        <v>0</v>
      </c>
      <c r="L24" s="20"/>
      <c r="M24" s="20">
        <f t="shared" ref="M24:M54" si="7">DATEDIF(K24,$A$1,"Y")</f>
        <v>125</v>
      </c>
      <c r="N24" s="20" t="str">
        <f>CONCATENATE('Lane 3 Team'!F24," ",'Lane 3 Team'!G24)</f>
        <v xml:space="preserve"> </v>
      </c>
      <c r="O24" s="21">
        <f>'Lane 3 Team'!H24</f>
        <v>0</v>
      </c>
      <c r="P24" s="20"/>
      <c r="Q24" s="20">
        <f t="shared" ref="Q24:Q54" si="8">DATEDIF(O24,$A$1,"Y")</f>
        <v>125</v>
      </c>
      <c r="R24" s="20" t="str">
        <f>CONCATENATE('Lane 4 Team'!F24," ",'Lane 4 Team'!G24)</f>
        <v xml:space="preserve"> </v>
      </c>
      <c r="S24" s="21">
        <f>'Lane 4 Team'!H24</f>
        <v>0</v>
      </c>
      <c r="T24" s="20"/>
      <c r="U24" s="20">
        <f t="shared" ref="U24:U54" si="9">DATEDIF(S24,$A$1,"Y")</f>
        <v>125</v>
      </c>
      <c r="V24" s="20" t="str">
        <f>CONCATENATE('Lane 5 Team'!F24," ",'Lane 5 Team'!G24)</f>
        <v xml:space="preserve"> </v>
      </c>
      <c r="W24" s="21">
        <f>'Lane 5 Team'!H24</f>
        <v>0</v>
      </c>
      <c r="X24" s="20"/>
      <c r="Y24" s="20">
        <f t="shared" ref="Y24:Y54" si="10">DATEDIF(W24,$A$1,"Y")</f>
        <v>125</v>
      </c>
      <c r="Z24" s="20" t="str">
        <f>CONCATENATE('Lane 6 Team'!F24," ",'Lane 6 Team'!G24)</f>
        <v xml:space="preserve"> </v>
      </c>
      <c r="AA24" s="21">
        <f>'Lane 6 Team'!H24</f>
        <v>0</v>
      </c>
      <c r="AB24" s="20"/>
      <c r="AC24" s="20">
        <f t="shared" ref="AC24:AC54" si="11">DATEDIF(AA24,$A$1,"Y")</f>
        <v>125</v>
      </c>
    </row>
    <row r="25" spans="1:29" x14ac:dyDescent="0.15">
      <c r="A25" s="40">
        <v>7</v>
      </c>
      <c r="B25" s="41" t="s">
        <v>64</v>
      </c>
      <c r="C25" s="16">
        <v>10</v>
      </c>
      <c r="D25" s="16" t="s">
        <v>25</v>
      </c>
      <c r="E25" s="17" t="s">
        <v>26</v>
      </c>
      <c r="F25" s="20" t="str">
        <f>CONCATENATE('Lane 1 Team'!F25," ",'Lane 1 Team'!G25)</f>
        <v xml:space="preserve"> </v>
      </c>
      <c r="G25" s="21">
        <f>'Lane 1 Team'!H25</f>
        <v>0</v>
      </c>
      <c r="H25" s="20"/>
      <c r="I25" s="20">
        <f t="shared" si="6"/>
        <v>125</v>
      </c>
      <c r="J25" s="20" t="str">
        <f>CONCATENATE('Lane 2 Team'!F25," ",'Lane 2 Team'!G25)</f>
        <v xml:space="preserve"> </v>
      </c>
      <c r="K25" s="21">
        <f>'Lane 2 Team'!H25</f>
        <v>0</v>
      </c>
      <c r="L25" s="20"/>
      <c r="M25" s="20">
        <f t="shared" si="7"/>
        <v>125</v>
      </c>
      <c r="N25" s="20" t="str">
        <f>CONCATENATE('Lane 3 Team'!F25," ",'Lane 3 Team'!G25)</f>
        <v xml:space="preserve"> </v>
      </c>
      <c r="O25" s="21">
        <f>'Lane 3 Team'!H25</f>
        <v>0</v>
      </c>
      <c r="P25" s="20"/>
      <c r="Q25" s="20">
        <f t="shared" si="8"/>
        <v>125</v>
      </c>
      <c r="R25" s="20" t="str">
        <f>CONCATENATE('Lane 4 Team'!F25," ",'Lane 4 Team'!G25)</f>
        <v xml:space="preserve"> </v>
      </c>
      <c r="S25" s="21">
        <f>'Lane 4 Team'!H25</f>
        <v>0</v>
      </c>
      <c r="T25" s="20"/>
      <c r="U25" s="20">
        <f t="shared" si="9"/>
        <v>125</v>
      </c>
      <c r="V25" s="20" t="str">
        <f>CONCATENATE('Lane 5 Team'!F25," ",'Lane 5 Team'!G25)</f>
        <v xml:space="preserve"> </v>
      </c>
      <c r="W25" s="21">
        <f>'Lane 5 Team'!H25</f>
        <v>0</v>
      </c>
      <c r="X25" s="20"/>
      <c r="Y25" s="20">
        <f t="shared" si="10"/>
        <v>125</v>
      </c>
      <c r="Z25" s="20" t="str">
        <f>CONCATENATE('Lane 6 Team'!F25," ",'Lane 6 Team'!G25)</f>
        <v xml:space="preserve"> </v>
      </c>
      <c r="AA25" s="21">
        <f>'Lane 6 Team'!H25</f>
        <v>0</v>
      </c>
      <c r="AB25" s="20"/>
      <c r="AC25" s="20">
        <f t="shared" si="11"/>
        <v>125</v>
      </c>
    </row>
    <row r="26" spans="1:29" x14ac:dyDescent="0.15">
      <c r="A26" s="40">
        <v>8</v>
      </c>
      <c r="B26" s="41" t="s">
        <v>65</v>
      </c>
      <c r="C26" s="16">
        <v>10</v>
      </c>
      <c r="D26" s="16" t="s">
        <v>25</v>
      </c>
      <c r="E26" s="16" t="s">
        <v>26</v>
      </c>
      <c r="F26" s="20" t="str">
        <f>CONCATENATE('Lane 1 Team'!F26," ",'Lane 1 Team'!G26)</f>
        <v xml:space="preserve"> </v>
      </c>
      <c r="G26" s="21">
        <f>'Lane 1 Team'!H26</f>
        <v>0</v>
      </c>
      <c r="H26" s="20"/>
      <c r="I26" s="20">
        <f t="shared" si="6"/>
        <v>125</v>
      </c>
      <c r="J26" s="20" t="str">
        <f>CONCATENATE('Lane 2 Team'!F26," ",'Lane 2 Team'!G26)</f>
        <v xml:space="preserve"> </v>
      </c>
      <c r="K26" s="21">
        <f>'Lane 2 Team'!H26</f>
        <v>0</v>
      </c>
      <c r="L26" s="20"/>
      <c r="M26" s="20">
        <f t="shared" si="7"/>
        <v>125</v>
      </c>
      <c r="N26" s="20" t="str">
        <f>CONCATENATE('Lane 3 Team'!F26," ",'Lane 3 Team'!G26)</f>
        <v xml:space="preserve"> </v>
      </c>
      <c r="O26" s="21">
        <f>'Lane 3 Team'!H26</f>
        <v>0</v>
      </c>
      <c r="P26" s="20"/>
      <c r="Q26" s="20">
        <f t="shared" si="8"/>
        <v>125</v>
      </c>
      <c r="R26" s="20" t="str">
        <f>CONCATENATE('Lane 4 Team'!F26," ",'Lane 4 Team'!G26)</f>
        <v xml:space="preserve"> </v>
      </c>
      <c r="S26" s="21">
        <f>'Lane 4 Team'!H26</f>
        <v>0</v>
      </c>
      <c r="T26" s="20"/>
      <c r="U26" s="20">
        <f t="shared" si="9"/>
        <v>125</v>
      </c>
      <c r="V26" s="20" t="str">
        <f>CONCATENATE('Lane 5 Team'!F26," ",'Lane 5 Team'!G26)</f>
        <v xml:space="preserve"> </v>
      </c>
      <c r="W26" s="21">
        <f>'Lane 5 Team'!H26</f>
        <v>0</v>
      </c>
      <c r="X26" s="20"/>
      <c r="Y26" s="20">
        <f t="shared" si="10"/>
        <v>125</v>
      </c>
      <c r="Z26" s="20" t="str">
        <f>CONCATENATE('Lane 6 Team'!F26," ",'Lane 6 Team'!G26)</f>
        <v xml:space="preserve"> </v>
      </c>
      <c r="AA26" s="21">
        <f>'Lane 6 Team'!H26</f>
        <v>0</v>
      </c>
      <c r="AB26" s="20"/>
      <c r="AC26" s="20">
        <f t="shared" si="11"/>
        <v>125</v>
      </c>
    </row>
    <row r="27" spans="1:29" x14ac:dyDescent="0.15">
      <c r="A27" s="40">
        <v>9</v>
      </c>
      <c r="B27" s="41" t="s">
        <v>64</v>
      </c>
      <c r="C27" s="16">
        <v>11</v>
      </c>
      <c r="D27" s="16" t="s">
        <v>25</v>
      </c>
      <c r="E27" s="17" t="s">
        <v>24</v>
      </c>
      <c r="F27" s="20" t="str">
        <f>CONCATENATE('Lane 1 Team'!F27," ",'Lane 1 Team'!G27)</f>
        <v xml:space="preserve"> </v>
      </c>
      <c r="G27" s="21">
        <f>'Lane 1 Team'!H27</f>
        <v>0</v>
      </c>
      <c r="H27" s="20"/>
      <c r="I27" s="20">
        <f t="shared" si="6"/>
        <v>125</v>
      </c>
      <c r="J27" s="20" t="str">
        <f>CONCATENATE('Lane 2 Team'!F27," ",'Lane 2 Team'!G27)</f>
        <v xml:space="preserve"> </v>
      </c>
      <c r="K27" s="21">
        <f>'Lane 2 Team'!H27</f>
        <v>0</v>
      </c>
      <c r="L27" s="20"/>
      <c r="M27" s="20">
        <f t="shared" si="7"/>
        <v>125</v>
      </c>
      <c r="N27" s="20" t="str">
        <f>CONCATENATE('Lane 3 Team'!F27," ",'Lane 3 Team'!G27)</f>
        <v xml:space="preserve"> </v>
      </c>
      <c r="O27" s="21">
        <f>'Lane 3 Team'!H27</f>
        <v>0</v>
      </c>
      <c r="P27" s="20"/>
      <c r="Q27" s="20">
        <f t="shared" si="8"/>
        <v>125</v>
      </c>
      <c r="R27" s="20" t="str">
        <f>CONCATENATE('Lane 4 Team'!F27," ",'Lane 4 Team'!G27)</f>
        <v xml:space="preserve"> </v>
      </c>
      <c r="S27" s="21">
        <f>'Lane 4 Team'!H27</f>
        <v>0</v>
      </c>
      <c r="T27" s="20"/>
      <c r="U27" s="20">
        <f t="shared" si="9"/>
        <v>125</v>
      </c>
      <c r="V27" s="20" t="str">
        <f>CONCATENATE('Lane 5 Team'!F27," ",'Lane 5 Team'!G27)</f>
        <v xml:space="preserve"> </v>
      </c>
      <c r="W27" s="21">
        <f>'Lane 5 Team'!H27</f>
        <v>0</v>
      </c>
      <c r="X27" s="20"/>
      <c r="Y27" s="20">
        <f t="shared" si="10"/>
        <v>125</v>
      </c>
      <c r="Z27" s="20" t="str">
        <f>CONCATENATE('Lane 6 Team'!F27," ",'Lane 6 Team'!G27)</f>
        <v xml:space="preserve"> </v>
      </c>
      <c r="AA27" s="21">
        <f>'Lane 6 Team'!H27</f>
        <v>0</v>
      </c>
      <c r="AB27" s="20"/>
      <c r="AC27" s="20">
        <f t="shared" si="11"/>
        <v>125</v>
      </c>
    </row>
    <row r="28" spans="1:29" x14ac:dyDescent="0.15">
      <c r="A28" s="40">
        <v>10</v>
      </c>
      <c r="B28" s="41" t="s">
        <v>65</v>
      </c>
      <c r="C28" s="16">
        <v>11</v>
      </c>
      <c r="D28" s="16" t="s">
        <v>25</v>
      </c>
      <c r="E28" s="17" t="s">
        <v>24</v>
      </c>
      <c r="F28" s="20" t="str">
        <f>CONCATENATE('Lane 1 Team'!F28," ",'Lane 1 Team'!G28)</f>
        <v xml:space="preserve"> </v>
      </c>
      <c r="G28" s="21">
        <f>'Lane 1 Team'!H28</f>
        <v>0</v>
      </c>
      <c r="H28" s="20"/>
      <c r="I28" s="20">
        <f t="shared" si="6"/>
        <v>125</v>
      </c>
      <c r="J28" s="20" t="str">
        <f>CONCATENATE('Lane 2 Team'!F28," ",'Lane 2 Team'!G28)</f>
        <v xml:space="preserve"> </v>
      </c>
      <c r="K28" s="21">
        <f>'Lane 2 Team'!H28</f>
        <v>0</v>
      </c>
      <c r="L28" s="20"/>
      <c r="M28" s="20">
        <f t="shared" si="7"/>
        <v>125</v>
      </c>
      <c r="N28" s="20" t="str">
        <f>CONCATENATE('Lane 3 Team'!F28," ",'Lane 3 Team'!G28)</f>
        <v xml:space="preserve"> </v>
      </c>
      <c r="O28" s="21">
        <f>'Lane 3 Team'!H28</f>
        <v>0</v>
      </c>
      <c r="P28" s="20"/>
      <c r="Q28" s="20">
        <f t="shared" si="8"/>
        <v>125</v>
      </c>
      <c r="R28" s="20" t="str">
        <f>CONCATENATE('Lane 4 Team'!F28," ",'Lane 4 Team'!G28)</f>
        <v xml:space="preserve"> </v>
      </c>
      <c r="S28" s="21">
        <f>'Lane 4 Team'!H28</f>
        <v>0</v>
      </c>
      <c r="T28" s="20"/>
      <c r="U28" s="20">
        <f t="shared" si="9"/>
        <v>125</v>
      </c>
      <c r="V28" s="20" t="str">
        <f>CONCATENATE('Lane 5 Team'!F28," ",'Lane 5 Team'!G28)</f>
        <v xml:space="preserve"> </v>
      </c>
      <c r="W28" s="21">
        <f>'Lane 5 Team'!H28</f>
        <v>0</v>
      </c>
      <c r="X28" s="20"/>
      <c r="Y28" s="20">
        <f t="shared" si="10"/>
        <v>125</v>
      </c>
      <c r="Z28" s="20" t="str">
        <f>CONCATENATE('Lane 6 Team'!F28," ",'Lane 6 Team'!G28)</f>
        <v xml:space="preserve"> </v>
      </c>
      <c r="AA28" s="21">
        <f>'Lane 6 Team'!H28</f>
        <v>0</v>
      </c>
      <c r="AB28" s="20"/>
      <c r="AC28" s="20">
        <f t="shared" si="11"/>
        <v>125</v>
      </c>
    </row>
    <row r="29" spans="1:29" x14ac:dyDescent="0.15">
      <c r="A29" s="40">
        <v>11</v>
      </c>
      <c r="B29" s="41" t="s">
        <v>64</v>
      </c>
      <c r="C29" s="16">
        <v>12</v>
      </c>
      <c r="D29" s="16" t="s">
        <v>25</v>
      </c>
      <c r="E29" s="16" t="s">
        <v>27</v>
      </c>
      <c r="F29" s="20" t="str">
        <f>CONCATENATE('Lane 1 Team'!F29," ",'Lane 1 Team'!G29)</f>
        <v xml:space="preserve"> </v>
      </c>
      <c r="G29" s="21">
        <f>'Lane 1 Team'!H29</f>
        <v>0</v>
      </c>
      <c r="H29" s="20"/>
      <c r="I29" s="20">
        <f t="shared" si="6"/>
        <v>125</v>
      </c>
      <c r="J29" s="20" t="str">
        <f>CONCATENATE('Lane 2 Team'!F29," ",'Lane 2 Team'!G29)</f>
        <v xml:space="preserve"> </v>
      </c>
      <c r="K29" s="21">
        <f>'Lane 2 Team'!H29</f>
        <v>0</v>
      </c>
      <c r="L29" s="20"/>
      <c r="M29" s="20">
        <f t="shared" si="7"/>
        <v>125</v>
      </c>
      <c r="N29" s="20" t="str">
        <f>CONCATENATE('Lane 3 Team'!F29," ",'Lane 3 Team'!G29)</f>
        <v xml:space="preserve"> </v>
      </c>
      <c r="O29" s="21">
        <f>'Lane 3 Team'!H29</f>
        <v>0</v>
      </c>
      <c r="P29" s="20"/>
      <c r="Q29" s="20">
        <f t="shared" si="8"/>
        <v>125</v>
      </c>
      <c r="R29" s="20" t="str">
        <f>CONCATENATE('Lane 4 Team'!F29," ",'Lane 4 Team'!G29)</f>
        <v xml:space="preserve"> </v>
      </c>
      <c r="S29" s="21">
        <f>'Lane 4 Team'!H29</f>
        <v>0</v>
      </c>
      <c r="T29" s="20"/>
      <c r="U29" s="20">
        <f t="shared" si="9"/>
        <v>125</v>
      </c>
      <c r="V29" s="20" t="str">
        <f>CONCATENATE('Lane 5 Team'!F29," ",'Lane 5 Team'!G29)</f>
        <v xml:space="preserve"> </v>
      </c>
      <c r="W29" s="21">
        <f>'Lane 5 Team'!H29</f>
        <v>0</v>
      </c>
      <c r="X29" s="20"/>
      <c r="Y29" s="20">
        <f t="shared" si="10"/>
        <v>125</v>
      </c>
      <c r="Z29" s="20" t="str">
        <f>CONCATENATE('Lane 6 Team'!F29," ",'Lane 6 Team'!G29)</f>
        <v xml:space="preserve"> </v>
      </c>
      <c r="AA29" s="21">
        <f>'Lane 6 Team'!H29</f>
        <v>0</v>
      </c>
      <c r="AB29" s="20"/>
      <c r="AC29" s="20">
        <f t="shared" si="11"/>
        <v>125</v>
      </c>
    </row>
    <row r="30" spans="1:29" x14ac:dyDescent="0.15">
      <c r="A30" s="40">
        <v>12</v>
      </c>
      <c r="B30" s="41" t="s">
        <v>65</v>
      </c>
      <c r="C30" s="16">
        <v>12</v>
      </c>
      <c r="D30" s="16" t="s">
        <v>25</v>
      </c>
      <c r="E30" s="17" t="s">
        <v>27</v>
      </c>
      <c r="F30" s="20" t="str">
        <f>CONCATENATE('Lane 1 Team'!F30," ",'Lane 1 Team'!G30)</f>
        <v xml:space="preserve"> </v>
      </c>
      <c r="G30" s="21">
        <f>'Lane 1 Team'!H30</f>
        <v>0</v>
      </c>
      <c r="H30" s="20"/>
      <c r="I30" s="20">
        <f t="shared" si="6"/>
        <v>125</v>
      </c>
      <c r="J30" s="20" t="str">
        <f>CONCATENATE('Lane 2 Team'!F30," ",'Lane 2 Team'!G30)</f>
        <v xml:space="preserve"> </v>
      </c>
      <c r="K30" s="21">
        <f>'Lane 2 Team'!H30</f>
        <v>0</v>
      </c>
      <c r="L30" s="20"/>
      <c r="M30" s="20">
        <f t="shared" si="7"/>
        <v>125</v>
      </c>
      <c r="N30" s="20" t="str">
        <f>CONCATENATE('Lane 3 Team'!F30," ",'Lane 3 Team'!G30)</f>
        <v xml:space="preserve"> </v>
      </c>
      <c r="O30" s="21">
        <f>'Lane 3 Team'!H30</f>
        <v>0</v>
      </c>
      <c r="P30" s="20"/>
      <c r="Q30" s="20">
        <f t="shared" si="8"/>
        <v>125</v>
      </c>
      <c r="R30" s="20" t="str">
        <f>CONCATENATE('Lane 4 Team'!F30," ",'Lane 4 Team'!G30)</f>
        <v xml:space="preserve"> </v>
      </c>
      <c r="S30" s="21">
        <f>'Lane 4 Team'!H30</f>
        <v>0</v>
      </c>
      <c r="T30" s="20"/>
      <c r="U30" s="20">
        <f t="shared" si="9"/>
        <v>125</v>
      </c>
      <c r="V30" s="20" t="str">
        <f>CONCATENATE('Lane 5 Team'!F30," ",'Lane 5 Team'!G30)</f>
        <v xml:space="preserve"> </v>
      </c>
      <c r="W30" s="21">
        <f>'Lane 5 Team'!H30</f>
        <v>0</v>
      </c>
      <c r="X30" s="20"/>
      <c r="Y30" s="20">
        <f t="shared" si="10"/>
        <v>125</v>
      </c>
      <c r="Z30" s="20" t="str">
        <f>CONCATENATE('Lane 6 Team'!F30," ",'Lane 6 Team'!G30)</f>
        <v xml:space="preserve"> </v>
      </c>
      <c r="AA30" s="21">
        <f>'Lane 6 Team'!H30</f>
        <v>0</v>
      </c>
      <c r="AB30" s="20"/>
      <c r="AC30" s="20">
        <f t="shared" si="11"/>
        <v>125</v>
      </c>
    </row>
    <row r="31" spans="1:29" x14ac:dyDescent="0.15">
      <c r="A31" s="40">
        <v>13</v>
      </c>
      <c r="B31" s="41" t="s">
        <v>64</v>
      </c>
      <c r="C31" s="16">
        <v>9</v>
      </c>
      <c r="D31" s="16" t="s">
        <v>58</v>
      </c>
      <c r="E31" s="17" t="s">
        <v>26</v>
      </c>
      <c r="F31" s="20" t="str">
        <f>CONCATENATE('Lane 1 Team'!F31," ",'Lane 1 Team'!G31)</f>
        <v xml:space="preserve"> </v>
      </c>
      <c r="G31" s="21">
        <f>'Lane 1 Team'!H31</f>
        <v>0</v>
      </c>
      <c r="H31" s="20"/>
      <c r="I31" s="20">
        <f t="shared" si="6"/>
        <v>125</v>
      </c>
      <c r="J31" s="20" t="str">
        <f>CONCATENATE('Lane 2 Team'!F31," ",'Lane 2 Team'!G31)</f>
        <v xml:space="preserve"> </v>
      </c>
      <c r="K31" s="21">
        <f>'Lane 2 Team'!H31</f>
        <v>0</v>
      </c>
      <c r="L31" s="20"/>
      <c r="M31" s="20">
        <f t="shared" si="7"/>
        <v>125</v>
      </c>
      <c r="N31" s="20" t="str">
        <f>CONCATENATE('Lane 3 Team'!F31," ",'Lane 3 Team'!G31)</f>
        <v xml:space="preserve"> </v>
      </c>
      <c r="O31" s="21">
        <f>'Lane 3 Team'!H31</f>
        <v>0</v>
      </c>
      <c r="P31" s="20"/>
      <c r="Q31" s="20">
        <f t="shared" si="8"/>
        <v>125</v>
      </c>
      <c r="R31" s="20" t="str">
        <f>CONCATENATE('Lane 4 Team'!F31," ",'Lane 4 Team'!G31)</f>
        <v xml:space="preserve"> </v>
      </c>
      <c r="S31" s="21">
        <f>'Lane 4 Team'!H31</f>
        <v>0</v>
      </c>
      <c r="T31" s="20"/>
      <c r="U31" s="20">
        <f t="shared" si="9"/>
        <v>125</v>
      </c>
      <c r="V31" s="20" t="str">
        <f>CONCATENATE('Lane 5 Team'!F31," ",'Lane 5 Team'!G31)</f>
        <v xml:space="preserve"> </v>
      </c>
      <c r="W31" s="21">
        <f>'Lane 5 Team'!H31</f>
        <v>0</v>
      </c>
      <c r="X31" s="20"/>
      <c r="Y31" s="20">
        <f t="shared" si="10"/>
        <v>125</v>
      </c>
      <c r="Z31" s="20" t="str">
        <f>CONCATENATE('Lane 6 Team'!F31," ",'Lane 6 Team'!G31)</f>
        <v xml:space="preserve"> </v>
      </c>
      <c r="AA31" s="21">
        <f>'Lane 6 Team'!H31</f>
        <v>0</v>
      </c>
      <c r="AB31" s="20"/>
      <c r="AC31" s="20">
        <f t="shared" si="11"/>
        <v>125</v>
      </c>
    </row>
    <row r="32" spans="1:29" x14ac:dyDescent="0.15">
      <c r="A32" s="40">
        <v>14</v>
      </c>
      <c r="B32" s="41" t="s">
        <v>65</v>
      </c>
      <c r="C32" s="16">
        <v>9</v>
      </c>
      <c r="D32" s="16" t="s">
        <v>58</v>
      </c>
      <c r="E32" s="16" t="s">
        <v>26</v>
      </c>
      <c r="F32" s="20" t="str">
        <f>CONCATENATE('Lane 1 Team'!F32," ",'Lane 1 Team'!G32)</f>
        <v xml:space="preserve"> </v>
      </c>
      <c r="G32" s="21">
        <f>'Lane 1 Team'!H32</f>
        <v>0</v>
      </c>
      <c r="H32" s="20"/>
      <c r="I32" s="20">
        <f t="shared" si="6"/>
        <v>125</v>
      </c>
      <c r="J32" s="20" t="str">
        <f>CONCATENATE('Lane 2 Team'!F32," ",'Lane 2 Team'!G32)</f>
        <v xml:space="preserve"> </v>
      </c>
      <c r="K32" s="21">
        <f>'Lane 2 Team'!H32</f>
        <v>0</v>
      </c>
      <c r="L32" s="20"/>
      <c r="M32" s="20">
        <f t="shared" si="7"/>
        <v>125</v>
      </c>
      <c r="N32" s="20" t="str">
        <f>CONCATENATE('Lane 3 Team'!F32," ",'Lane 3 Team'!G32)</f>
        <v xml:space="preserve"> </v>
      </c>
      <c r="O32" s="21">
        <f>'Lane 3 Team'!H32</f>
        <v>0</v>
      </c>
      <c r="P32" s="20"/>
      <c r="Q32" s="20">
        <f t="shared" si="8"/>
        <v>125</v>
      </c>
      <c r="R32" s="20" t="str">
        <f>CONCATENATE('Lane 4 Team'!F32," ",'Lane 4 Team'!G32)</f>
        <v xml:space="preserve"> </v>
      </c>
      <c r="S32" s="21">
        <f>'Lane 4 Team'!H32</f>
        <v>0</v>
      </c>
      <c r="T32" s="20"/>
      <c r="U32" s="20">
        <f t="shared" si="9"/>
        <v>125</v>
      </c>
      <c r="V32" s="20" t="str">
        <f>CONCATENATE('Lane 5 Team'!F32," ",'Lane 5 Team'!G32)</f>
        <v xml:space="preserve"> </v>
      </c>
      <c r="W32" s="21">
        <f>'Lane 5 Team'!H32</f>
        <v>0</v>
      </c>
      <c r="X32" s="20"/>
      <c r="Y32" s="20">
        <f t="shared" si="10"/>
        <v>125</v>
      </c>
      <c r="Z32" s="20" t="str">
        <f>CONCATENATE('Lane 6 Team'!F32," ",'Lane 6 Team'!G32)</f>
        <v xml:space="preserve"> </v>
      </c>
      <c r="AA32" s="21">
        <f>'Lane 6 Team'!H32</f>
        <v>0</v>
      </c>
      <c r="AB32" s="20"/>
      <c r="AC32" s="20">
        <f t="shared" si="11"/>
        <v>125</v>
      </c>
    </row>
    <row r="33" spans="1:29" x14ac:dyDescent="0.15">
      <c r="A33" s="40">
        <v>15</v>
      </c>
      <c r="B33" s="41" t="s">
        <v>64</v>
      </c>
      <c r="C33" s="16">
        <v>10</v>
      </c>
      <c r="D33" s="16" t="s">
        <v>25</v>
      </c>
      <c r="E33" s="17" t="s">
        <v>24</v>
      </c>
      <c r="F33" s="20" t="str">
        <f>CONCATENATE('Lane 1 Team'!F33," ",'Lane 1 Team'!G33)</f>
        <v xml:space="preserve"> </v>
      </c>
      <c r="G33" s="21">
        <f>'Lane 1 Team'!H33</f>
        <v>0</v>
      </c>
      <c r="H33" s="20"/>
      <c r="I33" s="20">
        <f t="shared" si="6"/>
        <v>125</v>
      </c>
      <c r="J33" s="20" t="str">
        <f>CONCATENATE('Lane 2 Team'!F33," ",'Lane 2 Team'!G33)</f>
        <v xml:space="preserve"> </v>
      </c>
      <c r="K33" s="21">
        <f>'Lane 2 Team'!H33</f>
        <v>0</v>
      </c>
      <c r="L33" s="20"/>
      <c r="M33" s="20">
        <f t="shared" si="7"/>
        <v>125</v>
      </c>
      <c r="N33" s="20" t="str">
        <f>CONCATENATE('Lane 3 Team'!F33," ",'Lane 3 Team'!G33)</f>
        <v xml:space="preserve"> </v>
      </c>
      <c r="O33" s="21">
        <f>'Lane 3 Team'!H33</f>
        <v>0</v>
      </c>
      <c r="P33" s="20"/>
      <c r="Q33" s="20">
        <f t="shared" si="8"/>
        <v>125</v>
      </c>
      <c r="R33" s="20" t="str">
        <f>CONCATENATE('Lane 4 Team'!F33," ",'Lane 4 Team'!G33)</f>
        <v xml:space="preserve"> </v>
      </c>
      <c r="S33" s="21">
        <f>'Lane 4 Team'!H33</f>
        <v>0</v>
      </c>
      <c r="T33" s="20"/>
      <c r="U33" s="20">
        <f t="shared" si="9"/>
        <v>125</v>
      </c>
      <c r="V33" s="20" t="str">
        <f>CONCATENATE('Lane 5 Team'!F33," ",'Lane 5 Team'!G33)</f>
        <v xml:space="preserve"> </v>
      </c>
      <c r="W33" s="21">
        <f>'Lane 5 Team'!H33</f>
        <v>0</v>
      </c>
      <c r="X33" s="20"/>
      <c r="Y33" s="20">
        <f t="shared" si="10"/>
        <v>125</v>
      </c>
      <c r="Z33" s="20" t="str">
        <f>CONCATENATE('Lane 6 Team'!F33," ",'Lane 6 Team'!G33)</f>
        <v xml:space="preserve"> </v>
      </c>
      <c r="AA33" s="21">
        <f>'Lane 6 Team'!H33</f>
        <v>0</v>
      </c>
      <c r="AB33" s="20"/>
      <c r="AC33" s="20">
        <f t="shared" si="11"/>
        <v>125</v>
      </c>
    </row>
    <row r="34" spans="1:29" x14ac:dyDescent="0.15">
      <c r="A34" s="40">
        <v>16</v>
      </c>
      <c r="B34" s="41" t="s">
        <v>65</v>
      </c>
      <c r="C34" s="16">
        <v>10</v>
      </c>
      <c r="D34" s="16" t="s">
        <v>25</v>
      </c>
      <c r="E34" s="16" t="s">
        <v>24</v>
      </c>
      <c r="F34" s="20" t="str">
        <f>CONCATENATE('Lane 1 Team'!F34," ",'Lane 1 Team'!G34)</f>
        <v xml:space="preserve"> </v>
      </c>
      <c r="G34" s="21">
        <f>'Lane 1 Team'!H34</f>
        <v>0</v>
      </c>
      <c r="H34" s="20"/>
      <c r="I34" s="20">
        <f t="shared" si="6"/>
        <v>125</v>
      </c>
      <c r="J34" s="20" t="str">
        <f>CONCATENATE('Lane 2 Team'!F34," ",'Lane 2 Team'!G34)</f>
        <v xml:space="preserve"> </v>
      </c>
      <c r="K34" s="21">
        <f>'Lane 2 Team'!H34</f>
        <v>0</v>
      </c>
      <c r="L34" s="20"/>
      <c r="M34" s="20">
        <f t="shared" si="7"/>
        <v>125</v>
      </c>
      <c r="N34" s="20" t="str">
        <f>CONCATENATE('Lane 3 Team'!F34," ",'Lane 3 Team'!G34)</f>
        <v xml:space="preserve"> </v>
      </c>
      <c r="O34" s="21">
        <f>'Lane 3 Team'!H34</f>
        <v>0</v>
      </c>
      <c r="P34" s="20"/>
      <c r="Q34" s="20">
        <f t="shared" si="8"/>
        <v>125</v>
      </c>
      <c r="R34" s="20" t="str">
        <f>CONCATENATE('Lane 4 Team'!F34," ",'Lane 4 Team'!G34)</f>
        <v xml:space="preserve"> </v>
      </c>
      <c r="S34" s="21">
        <f>'Lane 4 Team'!H34</f>
        <v>0</v>
      </c>
      <c r="T34" s="20"/>
      <c r="U34" s="20">
        <f t="shared" si="9"/>
        <v>125</v>
      </c>
      <c r="V34" s="20" t="str">
        <f>CONCATENATE('Lane 5 Team'!F34," ",'Lane 5 Team'!G34)</f>
        <v xml:space="preserve"> </v>
      </c>
      <c r="W34" s="21">
        <f>'Lane 5 Team'!H34</f>
        <v>0</v>
      </c>
      <c r="X34" s="20"/>
      <c r="Y34" s="20">
        <f t="shared" si="10"/>
        <v>125</v>
      </c>
      <c r="Z34" s="20" t="str">
        <f>CONCATENATE('Lane 6 Team'!F34," ",'Lane 6 Team'!G34)</f>
        <v xml:space="preserve"> </v>
      </c>
      <c r="AA34" s="21">
        <f>'Lane 6 Team'!H34</f>
        <v>0</v>
      </c>
      <c r="AB34" s="20"/>
      <c r="AC34" s="20">
        <f t="shared" si="11"/>
        <v>125</v>
      </c>
    </row>
    <row r="35" spans="1:29" x14ac:dyDescent="0.15">
      <c r="A35" s="40">
        <v>17</v>
      </c>
      <c r="B35" s="41" t="s">
        <v>64</v>
      </c>
      <c r="C35" s="16">
        <v>11</v>
      </c>
      <c r="D35" s="16" t="s">
        <v>25</v>
      </c>
      <c r="E35" s="17" t="s">
        <v>27</v>
      </c>
      <c r="F35" s="20" t="str">
        <f>CONCATENATE('Lane 1 Team'!F35," ",'Lane 1 Team'!G35)</f>
        <v xml:space="preserve"> </v>
      </c>
      <c r="G35" s="21">
        <f>'Lane 1 Team'!H35</f>
        <v>0</v>
      </c>
      <c r="H35" s="20"/>
      <c r="I35" s="20">
        <f t="shared" si="6"/>
        <v>125</v>
      </c>
      <c r="J35" s="20" t="str">
        <f>CONCATENATE('Lane 2 Team'!F35," ",'Lane 2 Team'!G35)</f>
        <v xml:space="preserve"> </v>
      </c>
      <c r="K35" s="21">
        <f>'Lane 2 Team'!H35</f>
        <v>0</v>
      </c>
      <c r="L35" s="20"/>
      <c r="M35" s="20">
        <f t="shared" si="7"/>
        <v>125</v>
      </c>
      <c r="N35" s="20" t="str">
        <f>CONCATENATE('Lane 3 Team'!F35," ",'Lane 3 Team'!G35)</f>
        <v xml:space="preserve"> </v>
      </c>
      <c r="O35" s="21">
        <f>'Lane 3 Team'!H35</f>
        <v>0</v>
      </c>
      <c r="P35" s="20"/>
      <c r="Q35" s="20">
        <f t="shared" si="8"/>
        <v>125</v>
      </c>
      <c r="R35" s="20" t="str">
        <f>CONCATENATE('Lane 4 Team'!F35," ",'Lane 4 Team'!G35)</f>
        <v xml:space="preserve"> </v>
      </c>
      <c r="S35" s="21">
        <f>'Lane 4 Team'!H35</f>
        <v>0</v>
      </c>
      <c r="T35" s="20"/>
      <c r="U35" s="20">
        <f t="shared" si="9"/>
        <v>125</v>
      </c>
      <c r="V35" s="20" t="str">
        <f>CONCATENATE('Lane 5 Team'!F35," ",'Lane 5 Team'!G35)</f>
        <v xml:space="preserve"> </v>
      </c>
      <c r="W35" s="21">
        <f>'Lane 5 Team'!H35</f>
        <v>0</v>
      </c>
      <c r="X35" s="20"/>
      <c r="Y35" s="20">
        <f t="shared" si="10"/>
        <v>125</v>
      </c>
      <c r="Z35" s="20" t="str">
        <f>CONCATENATE('Lane 6 Team'!F35," ",'Lane 6 Team'!G35)</f>
        <v xml:space="preserve"> </v>
      </c>
      <c r="AA35" s="21">
        <f>'Lane 6 Team'!H35</f>
        <v>0</v>
      </c>
      <c r="AB35" s="20"/>
      <c r="AC35" s="20">
        <f t="shared" si="11"/>
        <v>125</v>
      </c>
    </row>
    <row r="36" spans="1:29" x14ac:dyDescent="0.15">
      <c r="A36" s="40">
        <v>18</v>
      </c>
      <c r="B36" s="41" t="s">
        <v>65</v>
      </c>
      <c r="C36" s="16">
        <v>11</v>
      </c>
      <c r="D36" s="16" t="s">
        <v>25</v>
      </c>
      <c r="E36" s="16" t="s">
        <v>27</v>
      </c>
      <c r="F36" s="20" t="str">
        <f>CONCATENATE('Lane 1 Team'!F36," ",'Lane 1 Team'!G36)</f>
        <v xml:space="preserve"> </v>
      </c>
      <c r="G36" s="21">
        <f>'Lane 1 Team'!H36</f>
        <v>0</v>
      </c>
      <c r="H36" s="20"/>
      <c r="I36" s="20">
        <f t="shared" si="6"/>
        <v>125</v>
      </c>
      <c r="J36" s="20" t="str">
        <f>CONCATENATE('Lane 2 Team'!F36," ",'Lane 2 Team'!G36)</f>
        <v xml:space="preserve"> </v>
      </c>
      <c r="K36" s="21">
        <f>'Lane 2 Team'!H36</f>
        <v>0</v>
      </c>
      <c r="L36" s="20"/>
      <c r="M36" s="20">
        <f t="shared" si="7"/>
        <v>125</v>
      </c>
      <c r="N36" s="20" t="str">
        <f>CONCATENATE('Lane 3 Team'!F36," ",'Lane 3 Team'!G36)</f>
        <v xml:space="preserve"> </v>
      </c>
      <c r="O36" s="21">
        <f>'Lane 3 Team'!H36</f>
        <v>0</v>
      </c>
      <c r="P36" s="20"/>
      <c r="Q36" s="20">
        <f t="shared" si="8"/>
        <v>125</v>
      </c>
      <c r="R36" s="20" t="str">
        <f>CONCATENATE('Lane 4 Team'!F36," ",'Lane 4 Team'!G36)</f>
        <v xml:space="preserve"> </v>
      </c>
      <c r="S36" s="21">
        <f>'Lane 4 Team'!H36</f>
        <v>0</v>
      </c>
      <c r="T36" s="20"/>
      <c r="U36" s="20">
        <f t="shared" si="9"/>
        <v>125</v>
      </c>
      <c r="V36" s="20" t="str">
        <f>CONCATENATE('Lane 5 Team'!F36," ",'Lane 5 Team'!G36)</f>
        <v xml:space="preserve"> </v>
      </c>
      <c r="W36" s="21">
        <f>'Lane 5 Team'!H36</f>
        <v>0</v>
      </c>
      <c r="X36" s="20"/>
      <c r="Y36" s="20">
        <f t="shared" si="10"/>
        <v>125</v>
      </c>
      <c r="Z36" s="20" t="str">
        <f>CONCATENATE('Lane 6 Team'!F36," ",'Lane 6 Team'!G36)</f>
        <v xml:space="preserve"> </v>
      </c>
      <c r="AA36" s="21">
        <f>'Lane 6 Team'!H36</f>
        <v>0</v>
      </c>
      <c r="AB36" s="20"/>
      <c r="AC36" s="20">
        <f t="shared" si="11"/>
        <v>125</v>
      </c>
    </row>
    <row r="37" spans="1:29" x14ac:dyDescent="0.15">
      <c r="A37" s="40">
        <v>19</v>
      </c>
      <c r="B37" s="41" t="s">
        <v>64</v>
      </c>
      <c r="C37" s="16">
        <v>12</v>
      </c>
      <c r="D37" s="16" t="s">
        <v>25</v>
      </c>
      <c r="E37" s="17" t="s">
        <v>28</v>
      </c>
      <c r="F37" s="20" t="str">
        <f>CONCATENATE('Lane 1 Team'!F37," ",'Lane 1 Team'!G37)</f>
        <v xml:space="preserve"> </v>
      </c>
      <c r="G37" s="21">
        <f>'Lane 1 Team'!H37</f>
        <v>0</v>
      </c>
      <c r="H37" s="20"/>
      <c r="I37" s="20">
        <f t="shared" si="6"/>
        <v>125</v>
      </c>
      <c r="J37" s="20" t="str">
        <f>CONCATENATE('Lane 2 Team'!F37," ",'Lane 2 Team'!G37)</f>
        <v xml:space="preserve"> </v>
      </c>
      <c r="K37" s="21">
        <f>'Lane 2 Team'!H37</f>
        <v>0</v>
      </c>
      <c r="L37" s="20"/>
      <c r="M37" s="20">
        <f t="shared" si="7"/>
        <v>125</v>
      </c>
      <c r="N37" s="20" t="str">
        <f>CONCATENATE('Lane 3 Team'!F37," ",'Lane 3 Team'!G37)</f>
        <v xml:space="preserve"> </v>
      </c>
      <c r="O37" s="21">
        <f>'Lane 3 Team'!H37</f>
        <v>0</v>
      </c>
      <c r="P37" s="20"/>
      <c r="Q37" s="20">
        <f t="shared" si="8"/>
        <v>125</v>
      </c>
      <c r="R37" s="20" t="str">
        <f>CONCATENATE('Lane 4 Team'!F37," ",'Lane 4 Team'!G37)</f>
        <v xml:space="preserve"> </v>
      </c>
      <c r="S37" s="21">
        <f>'Lane 4 Team'!H37</f>
        <v>0</v>
      </c>
      <c r="T37" s="20"/>
      <c r="U37" s="20">
        <f t="shared" si="9"/>
        <v>125</v>
      </c>
      <c r="V37" s="20" t="str">
        <f>CONCATENATE('Lane 5 Team'!F37," ",'Lane 5 Team'!G37)</f>
        <v xml:space="preserve"> </v>
      </c>
      <c r="W37" s="21">
        <f>'Lane 5 Team'!H37</f>
        <v>0</v>
      </c>
      <c r="X37" s="20"/>
      <c r="Y37" s="20">
        <f t="shared" si="10"/>
        <v>125</v>
      </c>
      <c r="Z37" s="20" t="str">
        <f>CONCATENATE('Lane 6 Team'!F37," ",'Lane 6 Team'!G37)</f>
        <v xml:space="preserve"> </v>
      </c>
      <c r="AA37" s="21">
        <f>'Lane 6 Team'!H37</f>
        <v>0</v>
      </c>
      <c r="AB37" s="20"/>
      <c r="AC37" s="20">
        <f t="shared" si="11"/>
        <v>125</v>
      </c>
    </row>
    <row r="38" spans="1:29" x14ac:dyDescent="0.15">
      <c r="A38" s="40">
        <v>20</v>
      </c>
      <c r="B38" s="41" t="s">
        <v>65</v>
      </c>
      <c r="C38" s="16">
        <v>12</v>
      </c>
      <c r="D38" s="16" t="s">
        <v>25</v>
      </c>
      <c r="E38" s="16" t="s">
        <v>28</v>
      </c>
      <c r="F38" s="20" t="str">
        <f>CONCATENATE('Lane 1 Team'!F38," ",'Lane 1 Team'!G38)</f>
        <v xml:space="preserve"> </v>
      </c>
      <c r="G38" s="21">
        <f>'Lane 1 Team'!H38</f>
        <v>0</v>
      </c>
      <c r="H38" s="20"/>
      <c r="I38" s="20">
        <f t="shared" si="6"/>
        <v>125</v>
      </c>
      <c r="J38" s="20" t="str">
        <f>CONCATENATE('Lane 2 Team'!F38," ",'Lane 2 Team'!G38)</f>
        <v xml:space="preserve"> </v>
      </c>
      <c r="K38" s="21">
        <f>'Lane 2 Team'!H38</f>
        <v>0</v>
      </c>
      <c r="L38" s="20"/>
      <c r="M38" s="20">
        <f t="shared" si="7"/>
        <v>125</v>
      </c>
      <c r="N38" s="20" t="str">
        <f>CONCATENATE('Lane 3 Team'!F38," ",'Lane 3 Team'!G38)</f>
        <v xml:space="preserve"> </v>
      </c>
      <c r="O38" s="21">
        <f>'Lane 3 Team'!H38</f>
        <v>0</v>
      </c>
      <c r="P38" s="20"/>
      <c r="Q38" s="20">
        <f t="shared" si="8"/>
        <v>125</v>
      </c>
      <c r="R38" s="20" t="str">
        <f>CONCATENATE('Lane 4 Team'!F38," ",'Lane 4 Team'!G38)</f>
        <v xml:space="preserve"> </v>
      </c>
      <c r="S38" s="21">
        <f>'Lane 4 Team'!H38</f>
        <v>0</v>
      </c>
      <c r="T38" s="20"/>
      <c r="U38" s="20">
        <f t="shared" si="9"/>
        <v>125</v>
      </c>
      <c r="V38" s="20" t="str">
        <f>CONCATENATE('Lane 5 Team'!F38," ",'Lane 5 Team'!G38)</f>
        <v xml:space="preserve"> </v>
      </c>
      <c r="W38" s="21">
        <f>'Lane 5 Team'!H38</f>
        <v>0</v>
      </c>
      <c r="X38" s="20"/>
      <c r="Y38" s="20">
        <f t="shared" si="10"/>
        <v>125</v>
      </c>
      <c r="Z38" s="20" t="str">
        <f>CONCATENATE('Lane 6 Team'!F38," ",'Lane 6 Team'!G38)</f>
        <v xml:space="preserve"> </v>
      </c>
      <c r="AA38" s="21">
        <f>'Lane 6 Team'!H38</f>
        <v>0</v>
      </c>
      <c r="AB38" s="20"/>
      <c r="AC38" s="20">
        <f t="shared" si="11"/>
        <v>125</v>
      </c>
    </row>
    <row r="39" spans="1:29" x14ac:dyDescent="0.15">
      <c r="A39" s="40">
        <v>21</v>
      </c>
      <c r="B39" s="41" t="s">
        <v>64</v>
      </c>
      <c r="C39" s="16">
        <v>9</v>
      </c>
      <c r="D39" s="16" t="s">
        <v>58</v>
      </c>
      <c r="E39" s="17" t="s">
        <v>24</v>
      </c>
      <c r="F39" s="20" t="str">
        <f>CONCATENATE('Lane 1 Team'!F39," ",'Lane 1 Team'!G39)</f>
        <v xml:space="preserve"> </v>
      </c>
      <c r="G39" s="21">
        <f>'Lane 1 Team'!H39</f>
        <v>0</v>
      </c>
      <c r="H39" s="20"/>
      <c r="I39" s="20">
        <f t="shared" si="6"/>
        <v>125</v>
      </c>
      <c r="J39" s="20" t="str">
        <f>CONCATENATE('Lane 2 Team'!F39," ",'Lane 2 Team'!G39)</f>
        <v xml:space="preserve"> </v>
      </c>
      <c r="K39" s="21">
        <f>'Lane 2 Team'!H39</f>
        <v>0</v>
      </c>
      <c r="L39" s="20"/>
      <c r="M39" s="20">
        <f t="shared" si="7"/>
        <v>125</v>
      </c>
      <c r="N39" s="20" t="str">
        <f>CONCATENATE('Lane 3 Team'!F39," ",'Lane 3 Team'!G39)</f>
        <v xml:space="preserve"> </v>
      </c>
      <c r="O39" s="21">
        <f>'Lane 3 Team'!H39</f>
        <v>0</v>
      </c>
      <c r="P39" s="20"/>
      <c r="Q39" s="20">
        <f t="shared" si="8"/>
        <v>125</v>
      </c>
      <c r="R39" s="20" t="str">
        <f>CONCATENATE('Lane 4 Team'!F39," ",'Lane 4 Team'!G39)</f>
        <v xml:space="preserve"> </v>
      </c>
      <c r="S39" s="21">
        <f>'Lane 4 Team'!H39</f>
        <v>0</v>
      </c>
      <c r="T39" s="20"/>
      <c r="U39" s="20">
        <f t="shared" si="9"/>
        <v>125</v>
      </c>
      <c r="V39" s="20" t="str">
        <f>CONCATENATE('Lane 5 Team'!F39," ",'Lane 5 Team'!G39)</f>
        <v xml:space="preserve"> </v>
      </c>
      <c r="W39" s="21">
        <f>'Lane 5 Team'!H39</f>
        <v>0</v>
      </c>
      <c r="X39" s="20"/>
      <c r="Y39" s="20">
        <f t="shared" si="10"/>
        <v>125</v>
      </c>
      <c r="Z39" s="20" t="str">
        <f>CONCATENATE('Lane 6 Team'!F39," ",'Lane 6 Team'!G39)</f>
        <v xml:space="preserve"> </v>
      </c>
      <c r="AA39" s="21">
        <f>'Lane 6 Team'!H39</f>
        <v>0</v>
      </c>
      <c r="AB39" s="20"/>
      <c r="AC39" s="20">
        <f t="shared" si="11"/>
        <v>125</v>
      </c>
    </row>
    <row r="40" spans="1:29" x14ac:dyDescent="0.15">
      <c r="A40" s="40">
        <v>22</v>
      </c>
      <c r="B40" s="41" t="s">
        <v>65</v>
      </c>
      <c r="C40" s="16">
        <v>9</v>
      </c>
      <c r="D40" s="16" t="s">
        <v>58</v>
      </c>
      <c r="E40" s="16" t="s">
        <v>24</v>
      </c>
      <c r="F40" s="20" t="str">
        <f>CONCATENATE('Lane 1 Team'!F40," ",'Lane 1 Team'!G40)</f>
        <v xml:space="preserve"> </v>
      </c>
      <c r="G40" s="21">
        <f>'Lane 1 Team'!H40</f>
        <v>0</v>
      </c>
      <c r="H40" s="20"/>
      <c r="I40" s="20">
        <f t="shared" si="6"/>
        <v>125</v>
      </c>
      <c r="J40" s="20" t="str">
        <f>CONCATENATE('Lane 2 Team'!F40," ",'Lane 2 Team'!G40)</f>
        <v xml:space="preserve"> </v>
      </c>
      <c r="K40" s="21">
        <f>'Lane 2 Team'!H40</f>
        <v>0</v>
      </c>
      <c r="L40" s="20"/>
      <c r="M40" s="20">
        <f t="shared" si="7"/>
        <v>125</v>
      </c>
      <c r="N40" s="20" t="str">
        <f>CONCATENATE('Lane 3 Team'!F40," ",'Lane 3 Team'!G40)</f>
        <v xml:space="preserve"> </v>
      </c>
      <c r="O40" s="21">
        <f>'Lane 3 Team'!H40</f>
        <v>0</v>
      </c>
      <c r="P40" s="20"/>
      <c r="Q40" s="20">
        <f t="shared" si="8"/>
        <v>125</v>
      </c>
      <c r="R40" s="20" t="str">
        <f>CONCATENATE('Lane 4 Team'!F40," ",'Lane 4 Team'!G40)</f>
        <v xml:space="preserve"> </v>
      </c>
      <c r="S40" s="21">
        <f>'Lane 4 Team'!H40</f>
        <v>0</v>
      </c>
      <c r="T40" s="20"/>
      <c r="U40" s="20">
        <f t="shared" si="9"/>
        <v>125</v>
      </c>
      <c r="V40" s="20" t="str">
        <f>CONCATENATE('Lane 5 Team'!F40," ",'Lane 5 Team'!G40)</f>
        <v xml:space="preserve"> </v>
      </c>
      <c r="W40" s="21">
        <f>'Lane 5 Team'!H40</f>
        <v>0</v>
      </c>
      <c r="X40" s="20"/>
      <c r="Y40" s="20">
        <f t="shared" si="10"/>
        <v>125</v>
      </c>
      <c r="Z40" s="20" t="str">
        <f>CONCATENATE('Lane 6 Team'!F40," ",'Lane 6 Team'!G40)</f>
        <v xml:space="preserve"> </v>
      </c>
      <c r="AA40" s="21">
        <f>'Lane 6 Team'!H40</f>
        <v>0</v>
      </c>
      <c r="AB40" s="20"/>
      <c r="AC40" s="20">
        <f t="shared" si="11"/>
        <v>125</v>
      </c>
    </row>
    <row r="41" spans="1:29" x14ac:dyDescent="0.15">
      <c r="A41" s="40">
        <v>23</v>
      </c>
      <c r="B41" s="41" t="s">
        <v>64</v>
      </c>
      <c r="C41" s="16">
        <v>10</v>
      </c>
      <c r="D41" s="16" t="s">
        <v>25</v>
      </c>
      <c r="E41" s="17" t="s">
        <v>27</v>
      </c>
      <c r="F41" s="20" t="str">
        <f>CONCATENATE('Lane 1 Team'!F41," ",'Lane 1 Team'!G41)</f>
        <v xml:space="preserve"> </v>
      </c>
      <c r="G41" s="21">
        <f>'Lane 1 Team'!H41</f>
        <v>0</v>
      </c>
      <c r="H41" s="20"/>
      <c r="I41" s="20">
        <f t="shared" si="6"/>
        <v>125</v>
      </c>
      <c r="J41" s="20" t="str">
        <f>CONCATENATE('Lane 2 Team'!F41," ",'Lane 2 Team'!G41)</f>
        <v xml:space="preserve"> </v>
      </c>
      <c r="K41" s="21">
        <f>'Lane 2 Team'!H41</f>
        <v>0</v>
      </c>
      <c r="L41" s="20"/>
      <c r="M41" s="20">
        <f t="shared" si="7"/>
        <v>125</v>
      </c>
      <c r="N41" s="20" t="str">
        <f>CONCATENATE('Lane 3 Team'!F41," ",'Lane 3 Team'!G41)</f>
        <v xml:space="preserve"> </v>
      </c>
      <c r="O41" s="21">
        <f>'Lane 3 Team'!H41</f>
        <v>0</v>
      </c>
      <c r="P41" s="20"/>
      <c r="Q41" s="20">
        <f t="shared" si="8"/>
        <v>125</v>
      </c>
      <c r="R41" s="20" t="str">
        <f>CONCATENATE('Lane 4 Team'!F41," ",'Lane 4 Team'!G41)</f>
        <v xml:space="preserve"> </v>
      </c>
      <c r="S41" s="21">
        <f>'Lane 4 Team'!H41</f>
        <v>0</v>
      </c>
      <c r="T41" s="20"/>
      <c r="U41" s="20">
        <f t="shared" si="9"/>
        <v>125</v>
      </c>
      <c r="V41" s="20" t="str">
        <f>CONCATENATE('Lane 5 Team'!F41," ",'Lane 5 Team'!G41)</f>
        <v xml:space="preserve"> </v>
      </c>
      <c r="W41" s="21">
        <f>'Lane 5 Team'!H41</f>
        <v>0</v>
      </c>
      <c r="X41" s="20"/>
      <c r="Y41" s="20">
        <f t="shared" si="10"/>
        <v>125</v>
      </c>
      <c r="Z41" s="20" t="str">
        <f>CONCATENATE('Lane 6 Team'!F41," ",'Lane 6 Team'!G41)</f>
        <v xml:space="preserve"> </v>
      </c>
      <c r="AA41" s="21">
        <f>'Lane 6 Team'!H41</f>
        <v>0</v>
      </c>
      <c r="AB41" s="20"/>
      <c r="AC41" s="20">
        <f t="shared" si="11"/>
        <v>125</v>
      </c>
    </row>
    <row r="42" spans="1:29" x14ac:dyDescent="0.15">
      <c r="A42" s="40">
        <v>24</v>
      </c>
      <c r="B42" s="41" t="s">
        <v>65</v>
      </c>
      <c r="C42" s="16">
        <v>10</v>
      </c>
      <c r="D42" s="16" t="s">
        <v>25</v>
      </c>
      <c r="E42" s="17" t="s">
        <v>27</v>
      </c>
      <c r="F42" s="20" t="str">
        <f>CONCATENATE('Lane 1 Team'!F42," ",'Lane 1 Team'!G42)</f>
        <v xml:space="preserve"> </v>
      </c>
      <c r="G42" s="21">
        <f>'Lane 1 Team'!H42</f>
        <v>0</v>
      </c>
      <c r="H42" s="20"/>
      <c r="I42" s="20">
        <f t="shared" si="6"/>
        <v>125</v>
      </c>
      <c r="J42" s="20" t="str">
        <f>CONCATENATE('Lane 2 Team'!F42," ",'Lane 2 Team'!G42)</f>
        <v xml:space="preserve"> </v>
      </c>
      <c r="K42" s="21">
        <f>'Lane 2 Team'!H42</f>
        <v>0</v>
      </c>
      <c r="L42" s="20"/>
      <c r="M42" s="20">
        <f t="shared" si="7"/>
        <v>125</v>
      </c>
      <c r="N42" s="20" t="str">
        <f>CONCATENATE('Lane 3 Team'!F42," ",'Lane 3 Team'!G42)</f>
        <v xml:space="preserve"> </v>
      </c>
      <c r="O42" s="21">
        <f>'Lane 3 Team'!H42</f>
        <v>0</v>
      </c>
      <c r="P42" s="20"/>
      <c r="Q42" s="20">
        <f t="shared" si="8"/>
        <v>125</v>
      </c>
      <c r="R42" s="20" t="str">
        <f>CONCATENATE('Lane 4 Team'!F42," ",'Lane 4 Team'!G42)</f>
        <v xml:space="preserve"> </v>
      </c>
      <c r="S42" s="21">
        <f>'Lane 4 Team'!H42</f>
        <v>0</v>
      </c>
      <c r="T42" s="20"/>
      <c r="U42" s="20">
        <f t="shared" si="9"/>
        <v>125</v>
      </c>
      <c r="V42" s="20" t="str">
        <f>CONCATENATE('Lane 5 Team'!F42," ",'Lane 5 Team'!G42)</f>
        <v xml:space="preserve"> </v>
      </c>
      <c r="W42" s="21">
        <f>'Lane 5 Team'!H42</f>
        <v>0</v>
      </c>
      <c r="X42" s="20"/>
      <c r="Y42" s="20">
        <f t="shared" si="10"/>
        <v>125</v>
      </c>
      <c r="Z42" s="20" t="str">
        <f>CONCATENATE('Lane 6 Team'!F42," ",'Lane 6 Team'!G42)</f>
        <v xml:space="preserve"> </v>
      </c>
      <c r="AA42" s="21">
        <f>'Lane 6 Team'!H42</f>
        <v>0</v>
      </c>
      <c r="AB42" s="20"/>
      <c r="AC42" s="20">
        <f t="shared" si="11"/>
        <v>125</v>
      </c>
    </row>
    <row r="43" spans="1:29" x14ac:dyDescent="0.15">
      <c r="A43" s="40">
        <v>25</v>
      </c>
      <c r="B43" s="41" t="s">
        <v>64</v>
      </c>
      <c r="C43" s="16">
        <v>11</v>
      </c>
      <c r="D43" s="16" t="s">
        <v>25</v>
      </c>
      <c r="E43" s="16" t="s">
        <v>28</v>
      </c>
      <c r="F43" s="20" t="str">
        <f>CONCATENATE('Lane 1 Team'!F43," ",'Lane 1 Team'!G43)</f>
        <v xml:space="preserve"> </v>
      </c>
      <c r="G43" s="21">
        <f>'Lane 1 Team'!H43</f>
        <v>0</v>
      </c>
      <c r="H43" s="20"/>
      <c r="I43" s="20">
        <f t="shared" si="6"/>
        <v>125</v>
      </c>
      <c r="J43" s="20" t="str">
        <f>CONCATENATE('Lane 2 Team'!F43," ",'Lane 2 Team'!G43)</f>
        <v xml:space="preserve"> </v>
      </c>
      <c r="K43" s="21">
        <f>'Lane 2 Team'!H43</f>
        <v>0</v>
      </c>
      <c r="L43" s="20"/>
      <c r="M43" s="20">
        <f t="shared" si="7"/>
        <v>125</v>
      </c>
      <c r="N43" s="20" t="str">
        <f>CONCATENATE('Lane 3 Team'!F43," ",'Lane 3 Team'!G43)</f>
        <v xml:space="preserve"> </v>
      </c>
      <c r="O43" s="21">
        <f>'Lane 3 Team'!H43</f>
        <v>0</v>
      </c>
      <c r="P43" s="20"/>
      <c r="Q43" s="20">
        <f t="shared" si="8"/>
        <v>125</v>
      </c>
      <c r="R43" s="20" t="str">
        <f>CONCATENATE('Lane 4 Team'!F43," ",'Lane 4 Team'!G43)</f>
        <v xml:space="preserve"> </v>
      </c>
      <c r="S43" s="21">
        <f>'Lane 4 Team'!H43</f>
        <v>0</v>
      </c>
      <c r="T43" s="20"/>
      <c r="U43" s="20">
        <f t="shared" si="9"/>
        <v>125</v>
      </c>
      <c r="V43" s="20" t="str">
        <f>CONCATENATE('Lane 5 Team'!F43," ",'Lane 5 Team'!G43)</f>
        <v xml:space="preserve"> </v>
      </c>
      <c r="W43" s="21">
        <f>'Lane 5 Team'!H43</f>
        <v>0</v>
      </c>
      <c r="X43" s="20"/>
      <c r="Y43" s="20">
        <f t="shared" si="10"/>
        <v>125</v>
      </c>
      <c r="Z43" s="20" t="str">
        <f>CONCATENATE('Lane 6 Team'!F43," ",'Lane 6 Team'!G43)</f>
        <v xml:space="preserve"> </v>
      </c>
      <c r="AA43" s="21">
        <f>'Lane 6 Team'!H43</f>
        <v>0</v>
      </c>
      <c r="AB43" s="20"/>
      <c r="AC43" s="20">
        <f t="shared" si="11"/>
        <v>125</v>
      </c>
    </row>
    <row r="44" spans="1:29" x14ac:dyDescent="0.15">
      <c r="A44" s="40">
        <v>26</v>
      </c>
      <c r="B44" s="41" t="s">
        <v>65</v>
      </c>
      <c r="C44" s="16">
        <v>11</v>
      </c>
      <c r="D44" s="16" t="s">
        <v>25</v>
      </c>
      <c r="E44" s="16" t="s">
        <v>28</v>
      </c>
      <c r="F44" s="20" t="str">
        <f>CONCATENATE('Lane 1 Team'!F44," ",'Lane 1 Team'!G44)</f>
        <v xml:space="preserve"> </v>
      </c>
      <c r="G44" s="21">
        <f>'Lane 1 Team'!H44</f>
        <v>0</v>
      </c>
      <c r="H44" s="20"/>
      <c r="I44" s="20">
        <f t="shared" si="6"/>
        <v>125</v>
      </c>
      <c r="J44" s="20" t="str">
        <f>CONCATENATE('Lane 2 Team'!F44," ",'Lane 2 Team'!G44)</f>
        <v xml:space="preserve"> </v>
      </c>
      <c r="K44" s="21">
        <f>'Lane 2 Team'!H44</f>
        <v>0</v>
      </c>
      <c r="L44" s="20"/>
      <c r="M44" s="20">
        <f t="shared" si="7"/>
        <v>125</v>
      </c>
      <c r="N44" s="20" t="str">
        <f>CONCATENATE('Lane 3 Team'!F44," ",'Lane 3 Team'!G44)</f>
        <v xml:space="preserve"> </v>
      </c>
      <c r="O44" s="21">
        <f>'Lane 3 Team'!H44</f>
        <v>0</v>
      </c>
      <c r="P44" s="20"/>
      <c r="Q44" s="20">
        <f t="shared" si="8"/>
        <v>125</v>
      </c>
      <c r="R44" s="20" t="str">
        <f>CONCATENATE('Lane 4 Team'!F44," ",'Lane 4 Team'!G44)</f>
        <v xml:space="preserve"> </v>
      </c>
      <c r="S44" s="21">
        <f>'Lane 4 Team'!H44</f>
        <v>0</v>
      </c>
      <c r="T44" s="20"/>
      <c r="U44" s="20">
        <f t="shared" si="9"/>
        <v>125</v>
      </c>
      <c r="V44" s="20" t="str">
        <f>CONCATENATE('Lane 5 Team'!F44," ",'Lane 5 Team'!G44)</f>
        <v xml:space="preserve"> </v>
      </c>
      <c r="W44" s="21">
        <f>'Lane 5 Team'!H44</f>
        <v>0</v>
      </c>
      <c r="X44" s="20"/>
      <c r="Y44" s="20">
        <f t="shared" si="10"/>
        <v>125</v>
      </c>
      <c r="Z44" s="20" t="str">
        <f>CONCATENATE('Lane 6 Team'!F44," ",'Lane 6 Team'!G44)</f>
        <v xml:space="preserve"> </v>
      </c>
      <c r="AA44" s="21">
        <f>'Lane 6 Team'!H44</f>
        <v>0</v>
      </c>
      <c r="AB44" s="20"/>
      <c r="AC44" s="20">
        <f t="shared" si="11"/>
        <v>125</v>
      </c>
    </row>
    <row r="45" spans="1:29" x14ac:dyDescent="0.15">
      <c r="A45" s="40">
        <v>27</v>
      </c>
      <c r="B45" s="41" t="s">
        <v>64</v>
      </c>
      <c r="C45" s="16">
        <v>12</v>
      </c>
      <c r="D45" s="16" t="s">
        <v>25</v>
      </c>
      <c r="E45" s="17" t="s">
        <v>26</v>
      </c>
      <c r="F45" s="20" t="str">
        <f>CONCATENATE('Lane 1 Team'!F45," ",'Lane 1 Team'!G45)</f>
        <v xml:space="preserve"> </v>
      </c>
      <c r="G45" s="21">
        <f>'Lane 1 Team'!H45</f>
        <v>0</v>
      </c>
      <c r="H45" s="20"/>
      <c r="I45" s="20">
        <f t="shared" si="6"/>
        <v>125</v>
      </c>
      <c r="J45" s="20" t="str">
        <f>CONCATENATE('Lane 2 Team'!F45," ",'Lane 2 Team'!G45)</f>
        <v xml:space="preserve"> </v>
      </c>
      <c r="K45" s="21">
        <f>'Lane 2 Team'!H45</f>
        <v>0</v>
      </c>
      <c r="L45" s="20"/>
      <c r="M45" s="20">
        <f t="shared" si="7"/>
        <v>125</v>
      </c>
      <c r="N45" s="20" t="str">
        <f>CONCATENATE('Lane 3 Team'!F45," ",'Lane 3 Team'!G45)</f>
        <v xml:space="preserve"> </v>
      </c>
      <c r="O45" s="21">
        <f>'Lane 3 Team'!H45</f>
        <v>0</v>
      </c>
      <c r="P45" s="20"/>
      <c r="Q45" s="20">
        <f t="shared" si="8"/>
        <v>125</v>
      </c>
      <c r="R45" s="20" t="str">
        <f>CONCATENATE('Lane 4 Team'!F45," ",'Lane 4 Team'!G45)</f>
        <v xml:space="preserve"> </v>
      </c>
      <c r="S45" s="21">
        <f>'Lane 4 Team'!H45</f>
        <v>0</v>
      </c>
      <c r="T45" s="20"/>
      <c r="U45" s="20">
        <f t="shared" si="9"/>
        <v>125</v>
      </c>
      <c r="V45" s="20" t="str">
        <f>CONCATENATE('Lane 5 Team'!F45," ",'Lane 5 Team'!G45)</f>
        <v xml:space="preserve"> </v>
      </c>
      <c r="W45" s="21">
        <f>'Lane 5 Team'!H45</f>
        <v>0</v>
      </c>
      <c r="X45" s="20"/>
      <c r="Y45" s="20">
        <f t="shared" si="10"/>
        <v>125</v>
      </c>
      <c r="Z45" s="20" t="str">
        <f>CONCATENATE('Lane 6 Team'!F45," ",'Lane 6 Team'!G45)</f>
        <v xml:space="preserve"> </v>
      </c>
      <c r="AA45" s="21">
        <f>'Lane 6 Team'!H45</f>
        <v>0</v>
      </c>
      <c r="AB45" s="20"/>
      <c r="AC45" s="20">
        <f t="shared" si="11"/>
        <v>125</v>
      </c>
    </row>
    <row r="46" spans="1:29" x14ac:dyDescent="0.15">
      <c r="A46" s="40">
        <v>28</v>
      </c>
      <c r="B46" s="41" t="s">
        <v>65</v>
      </c>
      <c r="C46" s="16">
        <v>12</v>
      </c>
      <c r="D46" s="16" t="s">
        <v>25</v>
      </c>
      <c r="E46" s="16" t="s">
        <v>26</v>
      </c>
      <c r="F46" s="20" t="str">
        <f>CONCATENATE('Lane 1 Team'!F46," ",'Lane 1 Team'!G46)</f>
        <v xml:space="preserve"> </v>
      </c>
      <c r="G46" s="21">
        <f>'Lane 1 Team'!H46</f>
        <v>0</v>
      </c>
      <c r="H46" s="20"/>
      <c r="I46" s="20">
        <f t="shared" si="6"/>
        <v>125</v>
      </c>
      <c r="J46" s="20" t="str">
        <f>CONCATENATE('Lane 2 Team'!F46," ",'Lane 2 Team'!G46)</f>
        <v xml:space="preserve"> </v>
      </c>
      <c r="K46" s="21">
        <f>'Lane 2 Team'!H46</f>
        <v>0</v>
      </c>
      <c r="L46" s="20"/>
      <c r="M46" s="20">
        <f t="shared" si="7"/>
        <v>125</v>
      </c>
      <c r="N46" s="20" t="str">
        <f>CONCATENATE('Lane 3 Team'!F46," ",'Lane 3 Team'!G46)</f>
        <v xml:space="preserve"> </v>
      </c>
      <c r="O46" s="21">
        <f>'Lane 3 Team'!H46</f>
        <v>0</v>
      </c>
      <c r="P46" s="20"/>
      <c r="Q46" s="20">
        <f t="shared" si="8"/>
        <v>125</v>
      </c>
      <c r="R46" s="20" t="str">
        <f>CONCATENATE('Lane 4 Team'!F46," ",'Lane 4 Team'!G46)</f>
        <v xml:space="preserve"> </v>
      </c>
      <c r="S46" s="21">
        <f>'Lane 4 Team'!H46</f>
        <v>0</v>
      </c>
      <c r="T46" s="20"/>
      <c r="U46" s="20">
        <f t="shared" si="9"/>
        <v>125</v>
      </c>
      <c r="V46" s="20" t="str">
        <f>CONCATENATE('Lane 5 Team'!F46," ",'Lane 5 Team'!G46)</f>
        <v xml:space="preserve"> </v>
      </c>
      <c r="W46" s="21">
        <f>'Lane 5 Team'!H46</f>
        <v>0</v>
      </c>
      <c r="X46" s="20"/>
      <c r="Y46" s="20">
        <f t="shared" si="10"/>
        <v>125</v>
      </c>
      <c r="Z46" s="20" t="str">
        <f>CONCATENATE('Lane 6 Team'!F46," ",'Lane 6 Team'!G46)</f>
        <v xml:space="preserve"> </v>
      </c>
      <c r="AA46" s="21">
        <f>'Lane 6 Team'!H46</f>
        <v>0</v>
      </c>
      <c r="AB46" s="20"/>
      <c r="AC46" s="20">
        <f t="shared" si="11"/>
        <v>125</v>
      </c>
    </row>
    <row r="47" spans="1:29" x14ac:dyDescent="0.15">
      <c r="A47" s="40">
        <v>29</v>
      </c>
      <c r="B47" s="41" t="s">
        <v>64</v>
      </c>
      <c r="C47" s="16">
        <v>9</v>
      </c>
      <c r="D47" s="16" t="s">
        <v>58</v>
      </c>
      <c r="E47" s="17" t="s">
        <v>27</v>
      </c>
      <c r="F47" s="20" t="str">
        <f>CONCATENATE('Lane 1 Team'!F47," ",'Lane 1 Team'!G47)</f>
        <v xml:space="preserve"> </v>
      </c>
      <c r="G47" s="21">
        <f>'Lane 1 Team'!H47</f>
        <v>0</v>
      </c>
      <c r="H47" s="20"/>
      <c r="I47" s="20">
        <f t="shared" si="6"/>
        <v>125</v>
      </c>
      <c r="J47" s="20" t="str">
        <f>CONCATENATE('Lane 2 Team'!F47," ",'Lane 2 Team'!G47)</f>
        <v xml:space="preserve"> </v>
      </c>
      <c r="K47" s="21">
        <f>'Lane 2 Team'!H47</f>
        <v>0</v>
      </c>
      <c r="L47" s="20"/>
      <c r="M47" s="20">
        <f t="shared" si="7"/>
        <v>125</v>
      </c>
      <c r="N47" s="20" t="str">
        <f>CONCATENATE('Lane 3 Team'!F47," ",'Lane 3 Team'!G47)</f>
        <v xml:space="preserve"> </v>
      </c>
      <c r="O47" s="21">
        <f>'Lane 3 Team'!H47</f>
        <v>0</v>
      </c>
      <c r="P47" s="20"/>
      <c r="Q47" s="20">
        <f t="shared" si="8"/>
        <v>125</v>
      </c>
      <c r="R47" s="20" t="str">
        <f>CONCATENATE('Lane 4 Team'!F47," ",'Lane 4 Team'!G47)</f>
        <v xml:space="preserve"> </v>
      </c>
      <c r="S47" s="21">
        <f>'Lane 4 Team'!H47</f>
        <v>0</v>
      </c>
      <c r="T47" s="20"/>
      <c r="U47" s="20">
        <f t="shared" si="9"/>
        <v>125</v>
      </c>
      <c r="V47" s="20" t="str">
        <f>CONCATENATE('Lane 5 Team'!F47," ",'Lane 5 Team'!G47)</f>
        <v xml:space="preserve"> </v>
      </c>
      <c r="W47" s="21">
        <f>'Lane 5 Team'!H47</f>
        <v>0</v>
      </c>
      <c r="X47" s="20"/>
      <c r="Y47" s="20">
        <f t="shared" si="10"/>
        <v>125</v>
      </c>
      <c r="Z47" s="20" t="str">
        <f>CONCATENATE('Lane 6 Team'!F47," ",'Lane 6 Team'!G47)</f>
        <v xml:space="preserve"> </v>
      </c>
      <c r="AA47" s="21">
        <f>'Lane 6 Team'!H47</f>
        <v>0</v>
      </c>
      <c r="AB47" s="20"/>
      <c r="AC47" s="20">
        <f t="shared" si="11"/>
        <v>125</v>
      </c>
    </row>
    <row r="48" spans="1:29" x14ac:dyDescent="0.15">
      <c r="A48" s="40">
        <v>30</v>
      </c>
      <c r="B48" s="41" t="s">
        <v>65</v>
      </c>
      <c r="C48" s="16">
        <v>9</v>
      </c>
      <c r="D48" s="16" t="s">
        <v>58</v>
      </c>
      <c r="E48" s="17" t="s">
        <v>27</v>
      </c>
      <c r="F48" s="20" t="str">
        <f>CONCATENATE('Lane 1 Team'!F48," ",'Lane 1 Team'!G48)</f>
        <v xml:space="preserve"> </v>
      </c>
      <c r="G48" s="21">
        <f>'Lane 1 Team'!H48</f>
        <v>0</v>
      </c>
      <c r="H48" s="20"/>
      <c r="I48" s="20">
        <f t="shared" si="6"/>
        <v>125</v>
      </c>
      <c r="J48" s="20" t="str">
        <f>CONCATENATE('Lane 2 Team'!F48," ",'Lane 2 Team'!G48)</f>
        <v xml:space="preserve"> </v>
      </c>
      <c r="K48" s="21">
        <f>'Lane 2 Team'!H48</f>
        <v>0</v>
      </c>
      <c r="L48" s="20"/>
      <c r="M48" s="20">
        <f t="shared" si="7"/>
        <v>125</v>
      </c>
      <c r="N48" s="20" t="str">
        <f>CONCATENATE('Lane 3 Team'!F48," ",'Lane 3 Team'!G48)</f>
        <v xml:space="preserve"> </v>
      </c>
      <c r="O48" s="21">
        <f>'Lane 3 Team'!H48</f>
        <v>0</v>
      </c>
      <c r="P48" s="20"/>
      <c r="Q48" s="20">
        <f t="shared" si="8"/>
        <v>125</v>
      </c>
      <c r="R48" s="20" t="str">
        <f>CONCATENATE('Lane 4 Team'!F48," ",'Lane 4 Team'!G48)</f>
        <v xml:space="preserve"> </v>
      </c>
      <c r="S48" s="21">
        <f>'Lane 4 Team'!H48</f>
        <v>0</v>
      </c>
      <c r="T48" s="20"/>
      <c r="U48" s="20">
        <f t="shared" si="9"/>
        <v>125</v>
      </c>
      <c r="V48" s="20" t="str">
        <f>CONCATENATE('Lane 5 Team'!F48," ",'Lane 5 Team'!G48)</f>
        <v xml:space="preserve"> </v>
      </c>
      <c r="W48" s="21">
        <f>'Lane 5 Team'!H48</f>
        <v>0</v>
      </c>
      <c r="X48" s="20"/>
      <c r="Y48" s="20">
        <f t="shared" si="10"/>
        <v>125</v>
      </c>
      <c r="Z48" s="20" t="str">
        <f>CONCATENATE('Lane 6 Team'!F48," ",'Lane 6 Team'!G48)</f>
        <v xml:space="preserve"> </v>
      </c>
      <c r="AA48" s="21">
        <f>'Lane 6 Team'!H48</f>
        <v>0</v>
      </c>
      <c r="AB48" s="20"/>
      <c r="AC48" s="20">
        <f t="shared" si="11"/>
        <v>125</v>
      </c>
    </row>
    <row r="49" spans="1:29" x14ac:dyDescent="0.15">
      <c r="A49" s="40">
        <v>31</v>
      </c>
      <c r="B49" s="41" t="s">
        <v>64</v>
      </c>
      <c r="C49" s="16">
        <v>10</v>
      </c>
      <c r="D49" s="16" t="s">
        <v>25</v>
      </c>
      <c r="E49" s="16" t="s">
        <v>28</v>
      </c>
      <c r="F49" s="20" t="str">
        <f>CONCATENATE('Lane 1 Team'!F49," ",'Lane 1 Team'!G49)</f>
        <v xml:space="preserve"> </v>
      </c>
      <c r="G49" s="21">
        <f>'Lane 1 Team'!H49</f>
        <v>0</v>
      </c>
      <c r="H49" s="20"/>
      <c r="I49" s="20">
        <f t="shared" si="6"/>
        <v>125</v>
      </c>
      <c r="J49" s="20" t="str">
        <f>CONCATENATE('Lane 2 Team'!F49," ",'Lane 2 Team'!G49)</f>
        <v xml:space="preserve"> </v>
      </c>
      <c r="K49" s="21">
        <f>'Lane 2 Team'!H49</f>
        <v>0</v>
      </c>
      <c r="L49" s="20"/>
      <c r="M49" s="20">
        <f t="shared" si="7"/>
        <v>125</v>
      </c>
      <c r="N49" s="20" t="str">
        <f>CONCATENATE('Lane 3 Team'!F49," ",'Lane 3 Team'!G49)</f>
        <v xml:space="preserve"> </v>
      </c>
      <c r="O49" s="21">
        <f>'Lane 3 Team'!H49</f>
        <v>0</v>
      </c>
      <c r="P49" s="20"/>
      <c r="Q49" s="20">
        <f t="shared" si="8"/>
        <v>125</v>
      </c>
      <c r="R49" s="20" t="str">
        <f>CONCATENATE('Lane 4 Team'!F49," ",'Lane 4 Team'!G49)</f>
        <v xml:space="preserve"> </v>
      </c>
      <c r="S49" s="21">
        <f>'Lane 4 Team'!H49</f>
        <v>0</v>
      </c>
      <c r="T49" s="20"/>
      <c r="U49" s="20">
        <f t="shared" si="9"/>
        <v>125</v>
      </c>
      <c r="V49" s="20" t="str">
        <f>CONCATENATE('Lane 5 Team'!F49," ",'Lane 5 Team'!G49)</f>
        <v xml:space="preserve"> </v>
      </c>
      <c r="W49" s="21">
        <f>'Lane 5 Team'!H49</f>
        <v>0</v>
      </c>
      <c r="X49" s="20"/>
      <c r="Y49" s="20">
        <f t="shared" si="10"/>
        <v>125</v>
      </c>
      <c r="Z49" s="20" t="str">
        <f>CONCATENATE('Lane 6 Team'!F49," ",'Lane 6 Team'!G49)</f>
        <v xml:space="preserve"> </v>
      </c>
      <c r="AA49" s="21">
        <f>'Lane 6 Team'!H49</f>
        <v>0</v>
      </c>
      <c r="AB49" s="20"/>
      <c r="AC49" s="20">
        <f t="shared" si="11"/>
        <v>125</v>
      </c>
    </row>
    <row r="50" spans="1:29" x14ac:dyDescent="0.15">
      <c r="A50" s="40">
        <v>32</v>
      </c>
      <c r="B50" s="41" t="s">
        <v>65</v>
      </c>
      <c r="C50" s="16">
        <v>10</v>
      </c>
      <c r="D50" s="16" t="s">
        <v>25</v>
      </c>
      <c r="E50" s="16" t="s">
        <v>28</v>
      </c>
      <c r="F50" s="20" t="str">
        <f>CONCATENATE('Lane 1 Team'!F50," ",'Lane 1 Team'!G50)</f>
        <v xml:space="preserve"> </v>
      </c>
      <c r="G50" s="21">
        <f>'Lane 1 Team'!H50</f>
        <v>0</v>
      </c>
      <c r="H50" s="20"/>
      <c r="I50" s="20">
        <f t="shared" si="6"/>
        <v>125</v>
      </c>
      <c r="J50" s="20" t="str">
        <f>CONCATENATE('Lane 2 Team'!F50," ",'Lane 2 Team'!G50)</f>
        <v xml:space="preserve"> </v>
      </c>
      <c r="K50" s="21">
        <f>'Lane 2 Team'!H50</f>
        <v>0</v>
      </c>
      <c r="L50" s="20"/>
      <c r="M50" s="20">
        <f t="shared" si="7"/>
        <v>125</v>
      </c>
      <c r="N50" s="20" t="str">
        <f>CONCATENATE('Lane 3 Team'!F50," ",'Lane 3 Team'!G50)</f>
        <v xml:space="preserve"> </v>
      </c>
      <c r="O50" s="21">
        <f>'Lane 3 Team'!H50</f>
        <v>0</v>
      </c>
      <c r="P50" s="20"/>
      <c r="Q50" s="20">
        <f t="shared" si="8"/>
        <v>125</v>
      </c>
      <c r="R50" s="20" t="str">
        <f>CONCATENATE('Lane 4 Team'!F50," ",'Lane 4 Team'!G50)</f>
        <v xml:space="preserve"> </v>
      </c>
      <c r="S50" s="21">
        <f>'Lane 4 Team'!H50</f>
        <v>0</v>
      </c>
      <c r="T50" s="20"/>
      <c r="U50" s="20">
        <f t="shared" si="9"/>
        <v>125</v>
      </c>
      <c r="V50" s="20" t="str">
        <f>CONCATENATE('Lane 5 Team'!F50," ",'Lane 5 Team'!G50)</f>
        <v xml:space="preserve"> </v>
      </c>
      <c r="W50" s="21">
        <f>'Lane 5 Team'!H50</f>
        <v>0</v>
      </c>
      <c r="X50" s="20"/>
      <c r="Y50" s="20">
        <f t="shared" si="10"/>
        <v>125</v>
      </c>
      <c r="Z50" s="20" t="str">
        <f>CONCATENATE('Lane 6 Team'!F50," ",'Lane 6 Team'!G50)</f>
        <v xml:space="preserve"> </v>
      </c>
      <c r="AA50" s="21">
        <f>'Lane 6 Team'!H50</f>
        <v>0</v>
      </c>
      <c r="AB50" s="20"/>
      <c r="AC50" s="20">
        <f t="shared" si="11"/>
        <v>125</v>
      </c>
    </row>
    <row r="51" spans="1:29" x14ac:dyDescent="0.15">
      <c r="A51" s="40">
        <v>33</v>
      </c>
      <c r="B51" s="41" t="s">
        <v>64</v>
      </c>
      <c r="C51" s="16">
        <v>11</v>
      </c>
      <c r="D51" s="16" t="s">
        <v>25</v>
      </c>
      <c r="E51" s="17" t="s">
        <v>26</v>
      </c>
      <c r="F51" s="20" t="str">
        <f>CONCATENATE('Lane 1 Team'!F51," ",'Lane 1 Team'!G51)</f>
        <v xml:space="preserve"> </v>
      </c>
      <c r="G51" s="21">
        <f>'Lane 1 Team'!H51</f>
        <v>0</v>
      </c>
      <c r="H51" s="20"/>
      <c r="I51" s="20">
        <f t="shared" si="6"/>
        <v>125</v>
      </c>
      <c r="J51" s="20" t="str">
        <f>CONCATENATE('Lane 2 Team'!F51," ",'Lane 2 Team'!G51)</f>
        <v xml:space="preserve"> </v>
      </c>
      <c r="K51" s="21">
        <f>'Lane 2 Team'!H51</f>
        <v>0</v>
      </c>
      <c r="L51" s="20"/>
      <c r="M51" s="20">
        <f t="shared" si="7"/>
        <v>125</v>
      </c>
      <c r="N51" s="20" t="str">
        <f>CONCATENATE('Lane 3 Team'!F51," ",'Lane 3 Team'!G51)</f>
        <v xml:space="preserve"> </v>
      </c>
      <c r="O51" s="21">
        <f>'Lane 3 Team'!H51</f>
        <v>0</v>
      </c>
      <c r="P51" s="20"/>
      <c r="Q51" s="20">
        <f t="shared" si="8"/>
        <v>125</v>
      </c>
      <c r="R51" s="20" t="str">
        <f>CONCATENATE('Lane 4 Team'!F51," ",'Lane 4 Team'!G51)</f>
        <v xml:space="preserve"> </v>
      </c>
      <c r="S51" s="21">
        <f>'Lane 4 Team'!H51</f>
        <v>0</v>
      </c>
      <c r="T51" s="20"/>
      <c r="U51" s="20">
        <f t="shared" si="9"/>
        <v>125</v>
      </c>
      <c r="V51" s="20" t="str">
        <f>CONCATENATE('Lane 5 Team'!F51," ",'Lane 5 Team'!G51)</f>
        <v xml:space="preserve"> </v>
      </c>
      <c r="W51" s="21">
        <f>'Lane 5 Team'!H51</f>
        <v>0</v>
      </c>
      <c r="X51" s="20"/>
      <c r="Y51" s="20">
        <f t="shared" si="10"/>
        <v>125</v>
      </c>
      <c r="Z51" s="20" t="str">
        <f>CONCATENATE('Lane 6 Team'!F51," ",'Lane 6 Team'!G51)</f>
        <v xml:space="preserve"> </v>
      </c>
      <c r="AA51" s="21">
        <f>'Lane 6 Team'!H51</f>
        <v>0</v>
      </c>
      <c r="AB51" s="20"/>
      <c r="AC51" s="20">
        <f t="shared" si="11"/>
        <v>125</v>
      </c>
    </row>
    <row r="52" spans="1:29" x14ac:dyDescent="0.15">
      <c r="A52" s="40">
        <v>34</v>
      </c>
      <c r="B52" s="41" t="s">
        <v>65</v>
      </c>
      <c r="C52" s="16">
        <v>11</v>
      </c>
      <c r="D52" s="16" t="s">
        <v>83</v>
      </c>
      <c r="E52" s="17" t="s">
        <v>26</v>
      </c>
      <c r="F52" s="20" t="str">
        <f>CONCATENATE('Lane 1 Team'!F52," ",'Lane 1 Team'!G52)</f>
        <v xml:space="preserve"> </v>
      </c>
      <c r="G52" s="21">
        <f>'Lane 1 Team'!H52</f>
        <v>0</v>
      </c>
      <c r="H52" s="20"/>
      <c r="I52" s="20">
        <f t="shared" si="6"/>
        <v>125</v>
      </c>
      <c r="J52" s="20" t="str">
        <f>CONCATENATE('Lane 2 Team'!F52," ",'Lane 2 Team'!G52)</f>
        <v xml:space="preserve"> </v>
      </c>
      <c r="K52" s="21">
        <f>'Lane 2 Team'!H52</f>
        <v>0</v>
      </c>
      <c r="L52" s="20"/>
      <c r="M52" s="20">
        <f t="shared" si="7"/>
        <v>125</v>
      </c>
      <c r="N52" s="20" t="str">
        <f>CONCATENATE('Lane 3 Team'!F52," ",'Lane 3 Team'!G52)</f>
        <v xml:space="preserve"> </v>
      </c>
      <c r="O52" s="21">
        <f>'Lane 3 Team'!H52</f>
        <v>0</v>
      </c>
      <c r="P52" s="20"/>
      <c r="Q52" s="20">
        <f t="shared" si="8"/>
        <v>125</v>
      </c>
      <c r="R52" s="20" t="str">
        <f>CONCATENATE('Lane 4 Team'!F52," ",'Lane 4 Team'!G52)</f>
        <v xml:space="preserve"> </v>
      </c>
      <c r="S52" s="21">
        <f>'Lane 4 Team'!H52</f>
        <v>0</v>
      </c>
      <c r="T52" s="20"/>
      <c r="U52" s="20">
        <f t="shared" si="9"/>
        <v>125</v>
      </c>
      <c r="V52" s="20" t="str">
        <f>CONCATENATE('Lane 5 Team'!F52," ",'Lane 5 Team'!G52)</f>
        <v xml:space="preserve"> </v>
      </c>
      <c r="W52" s="21">
        <f>'Lane 5 Team'!H52</f>
        <v>0</v>
      </c>
      <c r="X52" s="20"/>
      <c r="Y52" s="20">
        <f t="shared" si="10"/>
        <v>125</v>
      </c>
      <c r="Z52" s="20" t="str">
        <f>CONCATENATE('Lane 6 Team'!F52," ",'Lane 6 Team'!G52)</f>
        <v xml:space="preserve"> </v>
      </c>
      <c r="AA52" s="21">
        <f>'Lane 6 Team'!H52</f>
        <v>0</v>
      </c>
      <c r="AB52" s="20"/>
      <c r="AC52" s="20">
        <f t="shared" si="11"/>
        <v>125</v>
      </c>
    </row>
    <row r="53" spans="1:29" x14ac:dyDescent="0.15">
      <c r="A53" s="40">
        <v>35</v>
      </c>
      <c r="B53" s="41" t="s">
        <v>64</v>
      </c>
      <c r="C53" s="16">
        <v>12</v>
      </c>
      <c r="D53" s="16" t="s">
        <v>25</v>
      </c>
      <c r="E53" s="16" t="s">
        <v>24</v>
      </c>
      <c r="F53" s="20" t="str">
        <f>CONCATENATE('Lane 1 Team'!F53," ",'Lane 1 Team'!G53)</f>
        <v xml:space="preserve"> </v>
      </c>
      <c r="G53" s="21">
        <f>'Lane 1 Team'!H53</f>
        <v>0</v>
      </c>
      <c r="H53" s="20"/>
      <c r="I53" s="20">
        <f t="shared" si="6"/>
        <v>125</v>
      </c>
      <c r="J53" s="20" t="str">
        <f>CONCATENATE('Lane 2 Team'!F53," ",'Lane 2 Team'!G53)</f>
        <v xml:space="preserve"> </v>
      </c>
      <c r="K53" s="21">
        <f>'Lane 2 Team'!H53</f>
        <v>0</v>
      </c>
      <c r="L53" s="20"/>
      <c r="M53" s="20">
        <f t="shared" si="7"/>
        <v>125</v>
      </c>
      <c r="N53" s="20" t="str">
        <f>CONCATENATE('Lane 3 Team'!F53," ",'Lane 3 Team'!G53)</f>
        <v xml:space="preserve"> </v>
      </c>
      <c r="O53" s="21">
        <f>'Lane 3 Team'!H53</f>
        <v>0</v>
      </c>
      <c r="P53" s="20"/>
      <c r="Q53" s="20">
        <f t="shared" si="8"/>
        <v>125</v>
      </c>
      <c r="R53" s="20" t="str">
        <f>CONCATENATE('Lane 4 Team'!F53," ",'Lane 4 Team'!G53)</f>
        <v xml:space="preserve"> </v>
      </c>
      <c r="S53" s="21">
        <f>'Lane 4 Team'!H53</f>
        <v>0</v>
      </c>
      <c r="T53" s="20"/>
      <c r="U53" s="20">
        <f t="shared" si="9"/>
        <v>125</v>
      </c>
      <c r="V53" s="20" t="str">
        <f>CONCATENATE('Lane 5 Team'!F53," ",'Lane 5 Team'!G53)</f>
        <v xml:space="preserve"> </v>
      </c>
      <c r="W53" s="21">
        <f>'Lane 5 Team'!H53</f>
        <v>0</v>
      </c>
      <c r="X53" s="20"/>
      <c r="Y53" s="20">
        <f t="shared" si="10"/>
        <v>125</v>
      </c>
      <c r="Z53" s="20" t="str">
        <f>CONCATENATE('Lane 6 Team'!F53," ",'Lane 6 Team'!G53)</f>
        <v xml:space="preserve"> </v>
      </c>
      <c r="AA53" s="21">
        <f>'Lane 6 Team'!H53</f>
        <v>0</v>
      </c>
      <c r="AB53" s="20"/>
      <c r="AC53" s="20">
        <f t="shared" si="11"/>
        <v>125</v>
      </c>
    </row>
    <row r="54" spans="1:29" x14ac:dyDescent="0.15">
      <c r="A54" s="40">
        <v>36</v>
      </c>
      <c r="B54" s="41" t="s">
        <v>65</v>
      </c>
      <c r="C54" s="16">
        <v>12</v>
      </c>
      <c r="D54" s="16" t="s">
        <v>25</v>
      </c>
      <c r="E54" s="16" t="s">
        <v>24</v>
      </c>
      <c r="F54" s="20" t="str">
        <f>CONCATENATE('Lane 1 Team'!F54," ",'Lane 1 Team'!G54)</f>
        <v xml:space="preserve"> </v>
      </c>
      <c r="G54" s="21">
        <f>'Lane 1 Team'!H54</f>
        <v>0</v>
      </c>
      <c r="H54" s="20"/>
      <c r="I54" s="20">
        <f t="shared" si="6"/>
        <v>125</v>
      </c>
      <c r="J54" s="20" t="str">
        <f>CONCATENATE('Lane 2 Team'!F54," ",'Lane 2 Team'!G54)</f>
        <v xml:space="preserve"> </v>
      </c>
      <c r="K54" s="21">
        <f>'Lane 2 Team'!H54</f>
        <v>0</v>
      </c>
      <c r="L54" s="20"/>
      <c r="M54" s="20">
        <f t="shared" si="7"/>
        <v>125</v>
      </c>
      <c r="N54" s="20" t="str">
        <f>CONCATENATE('Lane 3 Team'!F54," ",'Lane 3 Team'!G54)</f>
        <v xml:space="preserve"> </v>
      </c>
      <c r="O54" s="21">
        <f>'Lane 3 Team'!H54</f>
        <v>0</v>
      </c>
      <c r="P54" s="20"/>
      <c r="Q54" s="20">
        <f t="shared" si="8"/>
        <v>125</v>
      </c>
      <c r="R54" s="20" t="str">
        <f>CONCATENATE('Lane 4 Team'!F54," ",'Lane 4 Team'!G54)</f>
        <v xml:space="preserve"> </v>
      </c>
      <c r="S54" s="21">
        <f>'Lane 4 Team'!H54</f>
        <v>0</v>
      </c>
      <c r="T54" s="20"/>
      <c r="U54" s="20">
        <f t="shared" si="9"/>
        <v>125</v>
      </c>
      <c r="V54" s="20" t="str">
        <f>CONCATENATE('Lane 5 Team'!F54," ",'Lane 5 Team'!G54)</f>
        <v xml:space="preserve"> </v>
      </c>
      <c r="W54" s="21">
        <f>'Lane 5 Team'!H54</f>
        <v>0</v>
      </c>
      <c r="X54" s="20"/>
      <c r="Y54" s="20">
        <f t="shared" si="10"/>
        <v>125</v>
      </c>
      <c r="Z54" s="20" t="str">
        <f>CONCATENATE('Lane 6 Team'!F54," ",'Lane 6 Team'!G54)</f>
        <v xml:space="preserve"> </v>
      </c>
      <c r="AA54" s="21">
        <f>'Lane 6 Team'!H54</f>
        <v>0</v>
      </c>
      <c r="AB54" s="20"/>
      <c r="AC54" s="20">
        <f t="shared" si="11"/>
        <v>125</v>
      </c>
    </row>
    <row r="55" spans="1:29" x14ac:dyDescent="0.15">
      <c r="A55" s="34">
        <v>37</v>
      </c>
      <c r="B55" s="35" t="s">
        <v>63</v>
      </c>
      <c r="C55" s="35">
        <v>9</v>
      </c>
      <c r="D55" s="35" t="s">
        <v>56</v>
      </c>
      <c r="E55" s="36" t="s">
        <v>30</v>
      </c>
      <c r="F55" s="29" t="s">
        <v>67</v>
      </c>
      <c r="G55" s="22"/>
      <c r="H55" s="20" t="str">
        <f>CONCATENATE(F56,", ",F57,", ",F58,", ",F59)</f>
        <v xml:space="preserve"> ,  ,  ,  </v>
      </c>
      <c r="I55" s="20"/>
      <c r="J55" s="29" t="s">
        <v>67</v>
      </c>
      <c r="K55" s="21"/>
      <c r="L55" s="20" t="str">
        <f>CONCATENATE(J56,", ",J57,", ",J58,", ",J59)</f>
        <v xml:space="preserve"> ,  ,  ,  </v>
      </c>
      <c r="M55" s="20"/>
      <c r="N55" s="29" t="s">
        <v>67</v>
      </c>
      <c r="O55" s="19"/>
      <c r="P55" s="20" t="str">
        <f>CONCATENATE(N56,", ",N57,", ",N58,", ",N59)</f>
        <v xml:space="preserve"> ,  ,  ,  </v>
      </c>
      <c r="Q55" s="20"/>
      <c r="R55" s="29" t="s">
        <v>67</v>
      </c>
      <c r="S55" s="21"/>
      <c r="T55" s="20" t="str">
        <f>CONCATENATE(R56,", ",R57,", ",R58,", ",R59)</f>
        <v xml:space="preserve"> ,  ,  ,  </v>
      </c>
      <c r="U55" s="20"/>
      <c r="V55" s="29" t="s">
        <v>67</v>
      </c>
      <c r="W55" s="21"/>
      <c r="X55" s="20" t="str">
        <f>CONCATENATE(V56,", ",V57,", ",V58,", ",V59)</f>
        <v xml:space="preserve"> ,  ,  ,  </v>
      </c>
      <c r="Y55" s="20"/>
      <c r="Z55" s="29" t="s">
        <v>67</v>
      </c>
      <c r="AA55" s="21"/>
      <c r="AB55" s="20" t="str">
        <f>CONCATENATE(Z56,", ",Z57,", ",Z58,", ",Z59)</f>
        <v xml:space="preserve"> ,  ,  ,  </v>
      </c>
      <c r="AC55" s="20"/>
    </row>
    <row r="56" spans="1:29" x14ac:dyDescent="0.15">
      <c r="A56" s="37"/>
      <c r="B56" s="38"/>
      <c r="C56" s="47">
        <v>9</v>
      </c>
      <c r="D56" s="38"/>
      <c r="E56" s="39" t="s">
        <v>68</v>
      </c>
      <c r="F56" s="20" t="str">
        <f>CONCATENATE('Lane 1 Team'!F56," ",'Lane 1 Team'!G56)</f>
        <v xml:space="preserve"> </v>
      </c>
      <c r="G56" s="21">
        <f>'Lane 1 Team'!H56</f>
        <v>0</v>
      </c>
      <c r="H56" s="20"/>
      <c r="I56" s="20">
        <f t="shared" ref="I56:I83" si="12">DATEDIF(G56,$A$1,"Y")</f>
        <v>125</v>
      </c>
      <c r="J56" s="20" t="str">
        <f>CONCATENATE('Lane 2 Team'!F56," ",'Lane 2 Team'!G56)</f>
        <v xml:space="preserve"> </v>
      </c>
      <c r="K56" s="21">
        <f>'Lane 2 Team'!H56</f>
        <v>0</v>
      </c>
      <c r="L56" s="20"/>
      <c r="M56" s="20">
        <f t="shared" ref="M56:M83" si="13">DATEDIF(K56,$A$1,"Y")</f>
        <v>125</v>
      </c>
      <c r="N56" s="20" t="str">
        <f>CONCATENATE('Lane 3 Team'!F56," ",'Lane 3 Team'!G56)</f>
        <v xml:space="preserve"> </v>
      </c>
      <c r="O56" s="21">
        <f>'Lane 3 Team'!H56</f>
        <v>0</v>
      </c>
      <c r="P56" s="20"/>
      <c r="Q56" s="20">
        <f t="shared" ref="Q56:Q83" si="14">DATEDIF(O56,$A$1,"Y")</f>
        <v>125</v>
      </c>
      <c r="R56" s="20" t="str">
        <f>CONCATENATE('Lane 4 Team'!F56," ",'Lane 4 Team'!G56)</f>
        <v xml:space="preserve"> </v>
      </c>
      <c r="S56" s="21">
        <f>'Lane 4 Team'!H56</f>
        <v>0</v>
      </c>
      <c r="T56" s="20"/>
      <c r="U56" s="20">
        <f t="shared" ref="U56:U83" si="15">DATEDIF(S56,$A$1,"Y")</f>
        <v>125</v>
      </c>
      <c r="V56" s="20" t="str">
        <f>CONCATENATE('Lane 5 Team'!F56," ",'Lane 5 Team'!G56)</f>
        <v xml:space="preserve"> </v>
      </c>
      <c r="W56" s="21">
        <f>'Lane 5 Team'!H56</f>
        <v>0</v>
      </c>
      <c r="X56" s="20"/>
      <c r="Y56" s="20">
        <f t="shared" ref="Y56:Y83" si="16">DATEDIF(W56,$A$1,"Y")</f>
        <v>125</v>
      </c>
      <c r="Z56" s="20" t="str">
        <f>CONCATENATE('Lane 6 Team'!F56," ",'Lane 6 Team'!G56)</f>
        <v xml:space="preserve"> </v>
      </c>
      <c r="AA56" s="21">
        <f>'Lane 6 Team'!H56</f>
        <v>0</v>
      </c>
      <c r="AB56" s="20"/>
      <c r="AC56" s="20">
        <f t="shared" ref="AC56:AC83" si="17">DATEDIF(AA56,$A$1,"Y")</f>
        <v>125</v>
      </c>
    </row>
    <row r="57" spans="1:29" x14ac:dyDescent="0.15">
      <c r="A57" s="37"/>
      <c r="B57" s="31"/>
      <c r="C57" s="50">
        <v>9</v>
      </c>
      <c r="D57" s="31"/>
      <c r="E57" s="39" t="s">
        <v>69</v>
      </c>
      <c r="F57" s="20" t="str">
        <f>CONCATENATE('Lane 1 Team'!F57," ",'Lane 1 Team'!G57)</f>
        <v xml:space="preserve"> </v>
      </c>
      <c r="G57" s="21">
        <f>'Lane 1 Team'!H57</f>
        <v>0</v>
      </c>
      <c r="H57" s="20"/>
      <c r="I57" s="20">
        <f t="shared" si="12"/>
        <v>125</v>
      </c>
      <c r="J57" s="20" t="str">
        <f>CONCATENATE('Lane 2 Team'!F57," ",'Lane 2 Team'!G57)</f>
        <v xml:space="preserve"> </v>
      </c>
      <c r="K57" s="21">
        <f>'Lane 2 Team'!H57</f>
        <v>0</v>
      </c>
      <c r="L57" s="20"/>
      <c r="M57" s="20">
        <f t="shared" si="13"/>
        <v>125</v>
      </c>
      <c r="N57" s="20" t="str">
        <f>CONCATENATE('Lane 3 Team'!F57," ",'Lane 3 Team'!G57)</f>
        <v xml:space="preserve"> </v>
      </c>
      <c r="O57" s="21">
        <f>'Lane 3 Team'!H57</f>
        <v>0</v>
      </c>
      <c r="P57" s="20"/>
      <c r="Q57" s="20">
        <f t="shared" si="14"/>
        <v>125</v>
      </c>
      <c r="R57" s="20" t="str">
        <f>CONCATENATE('Lane 4 Team'!F57," ",'Lane 4 Team'!G57)</f>
        <v xml:space="preserve"> </v>
      </c>
      <c r="S57" s="21">
        <f>'Lane 4 Team'!H57</f>
        <v>0</v>
      </c>
      <c r="T57" s="20"/>
      <c r="U57" s="20">
        <f t="shared" si="15"/>
        <v>125</v>
      </c>
      <c r="V57" s="20" t="str">
        <f>CONCATENATE('Lane 5 Team'!F57," ",'Lane 5 Team'!G57)</f>
        <v xml:space="preserve"> </v>
      </c>
      <c r="W57" s="21">
        <f>'Lane 5 Team'!H57</f>
        <v>0</v>
      </c>
      <c r="X57" s="20"/>
      <c r="Y57" s="20">
        <f t="shared" si="16"/>
        <v>125</v>
      </c>
      <c r="Z57" s="20" t="str">
        <f>CONCATENATE('Lane 6 Team'!F57," ",'Lane 6 Team'!G57)</f>
        <v xml:space="preserve"> </v>
      </c>
      <c r="AA57" s="21">
        <f>'Lane 6 Team'!H57</f>
        <v>0</v>
      </c>
      <c r="AB57" s="20"/>
      <c r="AC57" s="20">
        <f t="shared" si="17"/>
        <v>125</v>
      </c>
    </row>
    <row r="58" spans="1:29" x14ac:dyDescent="0.15">
      <c r="A58" s="37"/>
      <c r="B58" s="31"/>
      <c r="C58" s="50">
        <v>9</v>
      </c>
      <c r="D58" s="31"/>
      <c r="E58" s="39" t="s">
        <v>70</v>
      </c>
      <c r="F58" s="20" t="str">
        <f>CONCATENATE('Lane 1 Team'!F58," ",'Lane 1 Team'!G58)</f>
        <v xml:space="preserve"> </v>
      </c>
      <c r="G58" s="21">
        <f>'Lane 1 Team'!H58</f>
        <v>0</v>
      </c>
      <c r="H58" s="20"/>
      <c r="I58" s="20">
        <f t="shared" si="12"/>
        <v>125</v>
      </c>
      <c r="J58" s="20" t="str">
        <f>CONCATENATE('Lane 2 Team'!F58," ",'Lane 2 Team'!G58)</f>
        <v xml:space="preserve"> </v>
      </c>
      <c r="K58" s="21">
        <f>'Lane 2 Team'!H58</f>
        <v>0</v>
      </c>
      <c r="L58" s="20"/>
      <c r="M58" s="20">
        <f t="shared" si="13"/>
        <v>125</v>
      </c>
      <c r="N58" s="20" t="str">
        <f>CONCATENATE('Lane 3 Team'!F58," ",'Lane 3 Team'!G58)</f>
        <v xml:space="preserve"> </v>
      </c>
      <c r="O58" s="21">
        <f>'Lane 3 Team'!H58</f>
        <v>0</v>
      </c>
      <c r="P58" s="20"/>
      <c r="Q58" s="20">
        <f t="shared" si="14"/>
        <v>125</v>
      </c>
      <c r="R58" s="20" t="str">
        <f>CONCATENATE('Lane 4 Team'!F58," ",'Lane 4 Team'!G58)</f>
        <v xml:space="preserve"> </v>
      </c>
      <c r="S58" s="21">
        <f>'Lane 4 Team'!H58</f>
        <v>0</v>
      </c>
      <c r="T58" s="20"/>
      <c r="U58" s="20">
        <f t="shared" si="15"/>
        <v>125</v>
      </c>
      <c r="V58" s="20" t="str">
        <f>CONCATENATE('Lane 5 Team'!F58," ",'Lane 5 Team'!G58)</f>
        <v xml:space="preserve"> </v>
      </c>
      <c r="W58" s="21">
        <f>'Lane 5 Team'!H58</f>
        <v>0</v>
      </c>
      <c r="X58" s="20"/>
      <c r="Y58" s="20">
        <f t="shared" si="16"/>
        <v>125</v>
      </c>
      <c r="Z58" s="20" t="str">
        <f>CONCATENATE('Lane 6 Team'!F58," ",'Lane 6 Team'!G58)</f>
        <v xml:space="preserve"> </v>
      </c>
      <c r="AA58" s="21">
        <f>'Lane 6 Team'!H58</f>
        <v>0</v>
      </c>
      <c r="AB58" s="20"/>
      <c r="AC58" s="20">
        <f t="shared" si="17"/>
        <v>125</v>
      </c>
    </row>
    <row r="59" spans="1:29" x14ac:dyDescent="0.15">
      <c r="A59" s="37"/>
      <c r="B59" s="38"/>
      <c r="C59" s="47">
        <v>9</v>
      </c>
      <c r="D59" s="38"/>
      <c r="E59" s="39" t="s">
        <v>71</v>
      </c>
      <c r="F59" s="20" t="str">
        <f>CONCATENATE('Lane 1 Team'!F59," ",'Lane 1 Team'!G59)</f>
        <v xml:space="preserve"> </v>
      </c>
      <c r="G59" s="21">
        <f>'Lane 1 Team'!H59</f>
        <v>0</v>
      </c>
      <c r="H59" s="20"/>
      <c r="I59" s="20">
        <f t="shared" si="12"/>
        <v>125</v>
      </c>
      <c r="J59" s="20" t="str">
        <f>CONCATENATE('Lane 2 Team'!F59," ",'Lane 2 Team'!G59)</f>
        <v xml:space="preserve"> </v>
      </c>
      <c r="K59" s="21">
        <f>'Lane 2 Team'!H59</f>
        <v>0</v>
      </c>
      <c r="L59" s="20"/>
      <c r="M59" s="20">
        <f t="shared" si="13"/>
        <v>125</v>
      </c>
      <c r="N59" s="20" t="str">
        <f>CONCATENATE('Lane 3 Team'!F59," ",'Lane 3 Team'!G59)</f>
        <v xml:space="preserve"> </v>
      </c>
      <c r="O59" s="21">
        <f>'Lane 3 Team'!H59</f>
        <v>0</v>
      </c>
      <c r="P59" s="20"/>
      <c r="Q59" s="20">
        <f t="shared" si="14"/>
        <v>125</v>
      </c>
      <c r="R59" s="20" t="str">
        <f>CONCATENATE('Lane 4 Team'!F59," ",'Lane 4 Team'!G59)</f>
        <v xml:space="preserve"> </v>
      </c>
      <c r="S59" s="21">
        <f>'Lane 4 Team'!H59</f>
        <v>0</v>
      </c>
      <c r="T59" s="20"/>
      <c r="U59" s="20">
        <f t="shared" si="15"/>
        <v>125</v>
      </c>
      <c r="V59" s="20" t="str">
        <f>CONCATENATE('Lane 5 Team'!F59," ",'Lane 5 Team'!G59)</f>
        <v xml:space="preserve"> </v>
      </c>
      <c r="W59" s="21">
        <f>'Lane 5 Team'!H59</f>
        <v>0</v>
      </c>
      <c r="X59" s="20"/>
      <c r="Y59" s="20">
        <f t="shared" si="16"/>
        <v>125</v>
      </c>
      <c r="Z59" s="20" t="str">
        <f>CONCATENATE('Lane 6 Team'!F59," ",'Lane 6 Team'!G59)</f>
        <v xml:space="preserve"> </v>
      </c>
      <c r="AA59" s="21">
        <f>'Lane 6 Team'!H59</f>
        <v>0</v>
      </c>
      <c r="AB59" s="20"/>
      <c r="AC59" s="20">
        <f t="shared" si="17"/>
        <v>125</v>
      </c>
    </row>
    <row r="60" spans="1:29" x14ac:dyDescent="0.15">
      <c r="A60" s="34">
        <v>38</v>
      </c>
      <c r="B60" s="35" t="s">
        <v>63</v>
      </c>
      <c r="C60" s="35">
        <v>10</v>
      </c>
      <c r="D60" s="35" t="s">
        <v>56</v>
      </c>
      <c r="E60" s="36" t="s">
        <v>29</v>
      </c>
      <c r="F60" s="29" t="s">
        <v>67</v>
      </c>
      <c r="G60" s="22"/>
      <c r="H60" s="20" t="str">
        <f>CONCATENATE(F61,", ",F62,", ",F63,", ",F64)</f>
        <v xml:space="preserve"> ,  ,  ,  </v>
      </c>
      <c r="I60" s="20"/>
      <c r="J60" s="29" t="s">
        <v>67</v>
      </c>
      <c r="K60" s="21"/>
      <c r="L60" s="20" t="str">
        <f>CONCATENATE(J61,", ",J62,", ",J63,", ",J64)</f>
        <v xml:space="preserve"> ,  ,  ,  </v>
      </c>
      <c r="M60" s="20"/>
      <c r="N60" s="29" t="s">
        <v>67</v>
      </c>
      <c r="O60" s="19"/>
      <c r="P60" s="20" t="str">
        <f>CONCATENATE(N61,", ",N62,", ",N63,", ",N64)</f>
        <v xml:space="preserve"> ,  ,  ,  </v>
      </c>
      <c r="Q60" s="20"/>
      <c r="R60" s="29" t="s">
        <v>67</v>
      </c>
      <c r="S60" s="21"/>
      <c r="T60" s="20" t="str">
        <f>CONCATENATE(R61,", ",R62,", ",R63,", ",R64)</f>
        <v xml:space="preserve"> ,  ,  ,  </v>
      </c>
      <c r="U60" s="20"/>
      <c r="V60" s="29" t="s">
        <v>67</v>
      </c>
      <c r="W60" s="21"/>
      <c r="X60" s="20" t="str">
        <f>CONCATENATE(V61,", ",V62,", ",V63,", ",V64)</f>
        <v xml:space="preserve"> ,  ,  ,  </v>
      </c>
      <c r="Y60" s="20"/>
      <c r="Z60" s="29" t="s">
        <v>67</v>
      </c>
      <c r="AA60" s="21"/>
      <c r="AB60" s="20" t="str">
        <f>CONCATENATE(Z61,", ",Z62,", ",Z63,", ",Z64)</f>
        <v xml:space="preserve"> ,  ,  ,  </v>
      </c>
      <c r="AC60" s="20"/>
    </row>
    <row r="61" spans="1:29" x14ac:dyDescent="0.15">
      <c r="A61" s="37"/>
      <c r="B61" s="38"/>
      <c r="C61" s="47">
        <v>10</v>
      </c>
      <c r="D61" s="38"/>
      <c r="E61" s="39" t="s">
        <v>68</v>
      </c>
      <c r="F61" s="20" t="str">
        <f>CONCATENATE('Lane 1 Team'!F61," ",'Lane 1 Team'!G61)</f>
        <v xml:space="preserve"> </v>
      </c>
      <c r="G61" s="21">
        <f>'Lane 1 Team'!H61</f>
        <v>0</v>
      </c>
      <c r="H61" s="20"/>
      <c r="I61" s="20">
        <f t="shared" si="12"/>
        <v>125</v>
      </c>
      <c r="J61" s="20" t="str">
        <f>CONCATENATE('Lane 2 Team'!F61," ",'Lane 2 Team'!G61)</f>
        <v xml:space="preserve"> </v>
      </c>
      <c r="K61" s="21">
        <f>'Lane 2 Team'!H61</f>
        <v>0</v>
      </c>
      <c r="L61" s="20"/>
      <c r="M61" s="20">
        <f t="shared" si="13"/>
        <v>125</v>
      </c>
      <c r="N61" s="20" t="str">
        <f>CONCATENATE('Lane 3 Team'!F61," ",'Lane 3 Team'!G61)</f>
        <v xml:space="preserve"> </v>
      </c>
      <c r="O61" s="21">
        <f>'Lane 3 Team'!H61</f>
        <v>0</v>
      </c>
      <c r="P61" s="20"/>
      <c r="Q61" s="20">
        <f t="shared" si="14"/>
        <v>125</v>
      </c>
      <c r="R61" s="20" t="str">
        <f>CONCATENATE('Lane 4 Team'!F61," ",'Lane 4 Team'!G61)</f>
        <v xml:space="preserve"> </v>
      </c>
      <c r="S61" s="21">
        <f>'Lane 4 Team'!H61</f>
        <v>0</v>
      </c>
      <c r="T61" s="20"/>
      <c r="U61" s="20">
        <f t="shared" si="15"/>
        <v>125</v>
      </c>
      <c r="V61" s="20" t="str">
        <f>CONCATENATE('Lane 5 Team'!F61," ",'Lane 5 Team'!G61)</f>
        <v xml:space="preserve"> </v>
      </c>
      <c r="W61" s="21">
        <f>'Lane 5 Team'!H61</f>
        <v>0</v>
      </c>
      <c r="X61" s="20"/>
      <c r="Y61" s="20">
        <f t="shared" si="16"/>
        <v>125</v>
      </c>
      <c r="Z61" s="20" t="str">
        <f>CONCATENATE('Lane 6 Team'!F61," ",'Lane 6 Team'!G61)</f>
        <v xml:space="preserve"> </v>
      </c>
      <c r="AA61" s="21">
        <f>'Lane 6 Team'!H61</f>
        <v>0</v>
      </c>
      <c r="AB61" s="20"/>
      <c r="AC61" s="20">
        <f t="shared" si="17"/>
        <v>125</v>
      </c>
    </row>
    <row r="62" spans="1:29" x14ac:dyDescent="0.15">
      <c r="A62" s="37"/>
      <c r="B62" s="38"/>
      <c r="C62" s="47">
        <v>10</v>
      </c>
      <c r="D62" s="38"/>
      <c r="E62" s="39" t="s">
        <v>69</v>
      </c>
      <c r="F62" s="20" t="str">
        <f>CONCATENATE('Lane 1 Team'!F62," ",'Lane 1 Team'!G62)</f>
        <v xml:space="preserve"> </v>
      </c>
      <c r="G62" s="21">
        <f>'Lane 1 Team'!H62</f>
        <v>0</v>
      </c>
      <c r="H62" s="20"/>
      <c r="I62" s="20">
        <f t="shared" si="12"/>
        <v>125</v>
      </c>
      <c r="J62" s="20" t="str">
        <f>CONCATENATE('Lane 2 Team'!F62," ",'Lane 2 Team'!G62)</f>
        <v xml:space="preserve"> </v>
      </c>
      <c r="K62" s="21">
        <f>'Lane 2 Team'!H62</f>
        <v>0</v>
      </c>
      <c r="L62" s="20"/>
      <c r="M62" s="20">
        <f t="shared" si="13"/>
        <v>125</v>
      </c>
      <c r="N62" s="20" t="str">
        <f>CONCATENATE('Lane 3 Team'!F62," ",'Lane 3 Team'!G62)</f>
        <v xml:space="preserve"> </v>
      </c>
      <c r="O62" s="21">
        <f>'Lane 3 Team'!H62</f>
        <v>0</v>
      </c>
      <c r="P62" s="20"/>
      <c r="Q62" s="20">
        <f t="shared" si="14"/>
        <v>125</v>
      </c>
      <c r="R62" s="20" t="str">
        <f>CONCATENATE('Lane 4 Team'!F62," ",'Lane 4 Team'!G62)</f>
        <v xml:space="preserve"> </v>
      </c>
      <c r="S62" s="21">
        <f>'Lane 4 Team'!H62</f>
        <v>0</v>
      </c>
      <c r="T62" s="20"/>
      <c r="U62" s="20">
        <f t="shared" si="15"/>
        <v>125</v>
      </c>
      <c r="V62" s="20" t="str">
        <f>CONCATENATE('Lane 5 Team'!F62," ",'Lane 5 Team'!G62)</f>
        <v xml:space="preserve"> </v>
      </c>
      <c r="W62" s="21">
        <f>'Lane 5 Team'!H62</f>
        <v>0</v>
      </c>
      <c r="X62" s="20"/>
      <c r="Y62" s="20">
        <f t="shared" si="16"/>
        <v>125</v>
      </c>
      <c r="Z62" s="20" t="str">
        <f>CONCATENATE('Lane 6 Team'!F62," ",'Lane 6 Team'!G62)</f>
        <v xml:space="preserve"> </v>
      </c>
      <c r="AA62" s="21">
        <f>'Lane 6 Team'!H62</f>
        <v>0</v>
      </c>
      <c r="AB62" s="20"/>
      <c r="AC62" s="20">
        <f t="shared" si="17"/>
        <v>125</v>
      </c>
    </row>
    <row r="63" spans="1:29" x14ac:dyDescent="0.15">
      <c r="A63" s="37"/>
      <c r="B63" s="38"/>
      <c r="C63" s="47">
        <v>10</v>
      </c>
      <c r="D63" s="38"/>
      <c r="E63" s="39" t="s">
        <v>70</v>
      </c>
      <c r="F63" s="20" t="str">
        <f>CONCATENATE('Lane 1 Team'!F63," ",'Lane 1 Team'!G63)</f>
        <v xml:space="preserve"> </v>
      </c>
      <c r="G63" s="21">
        <f>'Lane 1 Team'!H63</f>
        <v>0</v>
      </c>
      <c r="H63" s="20"/>
      <c r="I63" s="20">
        <f t="shared" si="12"/>
        <v>125</v>
      </c>
      <c r="J63" s="20" t="str">
        <f>CONCATENATE('Lane 2 Team'!F63," ",'Lane 2 Team'!G63)</f>
        <v xml:space="preserve"> </v>
      </c>
      <c r="K63" s="21">
        <f>'Lane 2 Team'!H63</f>
        <v>0</v>
      </c>
      <c r="L63" s="20"/>
      <c r="M63" s="20">
        <f t="shared" si="13"/>
        <v>125</v>
      </c>
      <c r="N63" s="20" t="str">
        <f>CONCATENATE('Lane 3 Team'!F63," ",'Lane 3 Team'!G63)</f>
        <v xml:space="preserve"> </v>
      </c>
      <c r="O63" s="21">
        <f>'Lane 3 Team'!H63</f>
        <v>0</v>
      </c>
      <c r="P63" s="20"/>
      <c r="Q63" s="20">
        <f t="shared" si="14"/>
        <v>125</v>
      </c>
      <c r="R63" s="20" t="str">
        <f>CONCATENATE('Lane 4 Team'!F63," ",'Lane 4 Team'!G63)</f>
        <v xml:space="preserve"> </v>
      </c>
      <c r="S63" s="21">
        <f>'Lane 4 Team'!H63</f>
        <v>0</v>
      </c>
      <c r="T63" s="20"/>
      <c r="U63" s="20">
        <f t="shared" si="15"/>
        <v>125</v>
      </c>
      <c r="V63" s="20" t="str">
        <f>CONCATENATE('Lane 5 Team'!F63," ",'Lane 5 Team'!G63)</f>
        <v xml:space="preserve"> </v>
      </c>
      <c r="W63" s="21">
        <f>'Lane 5 Team'!H63</f>
        <v>0</v>
      </c>
      <c r="X63" s="20"/>
      <c r="Y63" s="20">
        <f t="shared" si="16"/>
        <v>125</v>
      </c>
      <c r="Z63" s="20" t="str">
        <f>CONCATENATE('Lane 6 Team'!F63," ",'Lane 6 Team'!G63)</f>
        <v xml:space="preserve"> </v>
      </c>
      <c r="AA63" s="21">
        <f>'Lane 6 Team'!H63</f>
        <v>0</v>
      </c>
      <c r="AB63" s="20"/>
      <c r="AC63" s="20">
        <f t="shared" si="17"/>
        <v>125</v>
      </c>
    </row>
    <row r="64" spans="1:29" x14ac:dyDescent="0.15">
      <c r="A64" s="37"/>
      <c r="B64" s="38"/>
      <c r="C64" s="47">
        <v>10</v>
      </c>
      <c r="D64" s="38"/>
      <c r="E64" s="39" t="s">
        <v>71</v>
      </c>
      <c r="F64" s="20" t="str">
        <f>CONCATENATE('Lane 1 Team'!F64," ",'Lane 1 Team'!G64)</f>
        <v xml:space="preserve"> </v>
      </c>
      <c r="G64" s="21">
        <f>'Lane 1 Team'!H64</f>
        <v>0</v>
      </c>
      <c r="H64" s="20"/>
      <c r="I64" s="20">
        <f t="shared" si="12"/>
        <v>125</v>
      </c>
      <c r="J64" s="20" t="str">
        <f>CONCATENATE('Lane 2 Team'!F64," ",'Lane 2 Team'!G64)</f>
        <v xml:space="preserve"> </v>
      </c>
      <c r="K64" s="21">
        <f>'Lane 2 Team'!H64</f>
        <v>0</v>
      </c>
      <c r="L64" s="20"/>
      <c r="M64" s="20">
        <f t="shared" si="13"/>
        <v>125</v>
      </c>
      <c r="N64" s="20" t="str">
        <f>CONCATENATE('Lane 3 Team'!F64," ",'Lane 3 Team'!G64)</f>
        <v xml:space="preserve"> </v>
      </c>
      <c r="O64" s="21">
        <f>'Lane 3 Team'!H64</f>
        <v>0</v>
      </c>
      <c r="P64" s="20"/>
      <c r="Q64" s="20">
        <f t="shared" si="14"/>
        <v>125</v>
      </c>
      <c r="R64" s="20" t="str">
        <f>CONCATENATE('Lane 4 Team'!F64," ",'Lane 4 Team'!G64)</f>
        <v xml:space="preserve"> </v>
      </c>
      <c r="S64" s="21">
        <f>'Lane 4 Team'!H64</f>
        <v>0</v>
      </c>
      <c r="T64" s="20"/>
      <c r="U64" s="20">
        <f t="shared" si="15"/>
        <v>125</v>
      </c>
      <c r="V64" s="20" t="str">
        <f>CONCATENATE('Lane 5 Team'!F64," ",'Lane 5 Team'!G64)</f>
        <v xml:space="preserve"> </v>
      </c>
      <c r="W64" s="21">
        <f>'Lane 5 Team'!H64</f>
        <v>0</v>
      </c>
      <c r="X64" s="20"/>
      <c r="Y64" s="20">
        <f t="shared" si="16"/>
        <v>125</v>
      </c>
      <c r="Z64" s="20" t="str">
        <f>CONCATENATE('Lane 6 Team'!F64," ",'Lane 6 Team'!G64)</f>
        <v xml:space="preserve"> </v>
      </c>
      <c r="AA64" s="21">
        <f>'Lane 6 Team'!H64</f>
        <v>0</v>
      </c>
      <c r="AB64" s="20"/>
      <c r="AC64" s="20">
        <f t="shared" si="17"/>
        <v>125</v>
      </c>
    </row>
    <row r="65" spans="1:29" x14ac:dyDescent="0.15">
      <c r="A65" s="34">
        <v>39</v>
      </c>
      <c r="B65" s="35" t="s">
        <v>63</v>
      </c>
      <c r="C65" s="35">
        <v>11</v>
      </c>
      <c r="D65" s="35" t="s">
        <v>56</v>
      </c>
      <c r="E65" s="36" t="s">
        <v>30</v>
      </c>
      <c r="F65" s="29" t="s">
        <v>67</v>
      </c>
      <c r="G65" s="22"/>
      <c r="H65" s="20" t="str">
        <f>CONCATENATE(F66,", ",F67,", ",F68,", ",F69)</f>
        <v xml:space="preserve"> ,  ,  ,  </v>
      </c>
      <c r="I65" s="20"/>
      <c r="J65" s="29" t="s">
        <v>67</v>
      </c>
      <c r="K65" s="21"/>
      <c r="L65" s="20" t="str">
        <f>CONCATENATE(J66,", ",J67,", ",J68,", ",J69)</f>
        <v xml:space="preserve"> ,  ,  ,  </v>
      </c>
      <c r="M65" s="20"/>
      <c r="N65" s="29" t="s">
        <v>67</v>
      </c>
      <c r="O65" s="19"/>
      <c r="P65" s="20" t="str">
        <f>CONCATENATE(N66,", ",N67,", ",N68,", ",N69)</f>
        <v xml:space="preserve"> ,  ,  ,  </v>
      </c>
      <c r="Q65" s="20"/>
      <c r="R65" s="29" t="s">
        <v>67</v>
      </c>
      <c r="S65" s="21"/>
      <c r="T65" s="20" t="str">
        <f>CONCATENATE(R66,", ",R67,", ",R68,", ",R69)</f>
        <v xml:space="preserve"> ,  ,  ,  </v>
      </c>
      <c r="U65" s="20"/>
      <c r="V65" s="29" t="s">
        <v>67</v>
      </c>
      <c r="W65" s="21"/>
      <c r="X65" s="20" t="str">
        <f>CONCATENATE(V66,", ",V67,", ",V68,", ",V69)</f>
        <v xml:space="preserve"> ,  ,  ,  </v>
      </c>
      <c r="Y65" s="20"/>
      <c r="Z65" s="29" t="s">
        <v>67</v>
      </c>
      <c r="AA65" s="21"/>
      <c r="AB65" s="20" t="str">
        <f>CONCATENATE(Z66,", ",Z67,", ",Z68,", ",Z69)</f>
        <v xml:space="preserve"> ,  ,  ,  </v>
      </c>
      <c r="AC65" s="20"/>
    </row>
    <row r="66" spans="1:29" x14ac:dyDescent="0.15">
      <c r="A66" s="37"/>
      <c r="B66" s="38"/>
      <c r="C66" s="47">
        <v>11</v>
      </c>
      <c r="D66" s="38"/>
      <c r="E66" s="39" t="s">
        <v>68</v>
      </c>
      <c r="F66" s="20" t="str">
        <f>CONCATENATE('Lane 1 Team'!F66," ",'Lane 1 Team'!G66)</f>
        <v xml:space="preserve"> </v>
      </c>
      <c r="G66" s="21">
        <f>'Lane 1 Team'!H66</f>
        <v>0</v>
      </c>
      <c r="H66" s="20"/>
      <c r="I66" s="20">
        <f t="shared" si="12"/>
        <v>125</v>
      </c>
      <c r="J66" s="20" t="str">
        <f>CONCATENATE('Lane 2 Team'!F66," ",'Lane 2 Team'!G66)</f>
        <v xml:space="preserve"> </v>
      </c>
      <c r="K66" s="21">
        <f>'Lane 2 Team'!H66</f>
        <v>0</v>
      </c>
      <c r="L66" s="20"/>
      <c r="M66" s="20">
        <f t="shared" si="13"/>
        <v>125</v>
      </c>
      <c r="N66" s="20" t="str">
        <f>CONCATENATE('Lane 3 Team'!F66," ",'Lane 3 Team'!G66)</f>
        <v xml:space="preserve"> </v>
      </c>
      <c r="O66" s="21">
        <f>'Lane 3 Team'!H66</f>
        <v>0</v>
      </c>
      <c r="P66" s="20"/>
      <c r="Q66" s="20">
        <f t="shared" si="14"/>
        <v>125</v>
      </c>
      <c r="R66" s="20" t="str">
        <f>CONCATENATE('Lane 4 Team'!F66," ",'Lane 4 Team'!G66)</f>
        <v xml:space="preserve"> </v>
      </c>
      <c r="S66" s="21">
        <f>'Lane 4 Team'!H66</f>
        <v>0</v>
      </c>
      <c r="T66" s="20"/>
      <c r="U66" s="20">
        <f t="shared" si="15"/>
        <v>125</v>
      </c>
      <c r="V66" s="20" t="str">
        <f>CONCATENATE('Lane 5 Team'!F66," ",'Lane 5 Team'!G66)</f>
        <v xml:space="preserve"> </v>
      </c>
      <c r="W66" s="21">
        <f>'Lane 5 Team'!H66</f>
        <v>0</v>
      </c>
      <c r="X66" s="20"/>
      <c r="Y66" s="20">
        <f t="shared" si="16"/>
        <v>125</v>
      </c>
      <c r="Z66" s="20" t="str">
        <f>CONCATENATE('Lane 6 Team'!F66," ",'Lane 6 Team'!G66)</f>
        <v xml:space="preserve"> </v>
      </c>
      <c r="AA66" s="21">
        <f>'Lane 6 Team'!H66</f>
        <v>0</v>
      </c>
      <c r="AB66" s="20"/>
      <c r="AC66" s="20">
        <f t="shared" si="17"/>
        <v>125</v>
      </c>
    </row>
    <row r="67" spans="1:29" x14ac:dyDescent="0.15">
      <c r="A67" s="37"/>
      <c r="B67" s="38"/>
      <c r="C67" s="47">
        <v>11</v>
      </c>
      <c r="D67" s="38"/>
      <c r="E67" s="39" t="s">
        <v>69</v>
      </c>
      <c r="F67" s="20" t="str">
        <f>CONCATENATE('Lane 1 Team'!F67," ",'Lane 1 Team'!G67)</f>
        <v xml:space="preserve"> </v>
      </c>
      <c r="G67" s="21">
        <f>'Lane 1 Team'!H67</f>
        <v>0</v>
      </c>
      <c r="H67" s="20"/>
      <c r="I67" s="20">
        <f t="shared" si="12"/>
        <v>125</v>
      </c>
      <c r="J67" s="20" t="str">
        <f>CONCATENATE('Lane 2 Team'!F67," ",'Lane 2 Team'!G67)</f>
        <v xml:space="preserve"> </v>
      </c>
      <c r="K67" s="21">
        <f>'Lane 2 Team'!H67</f>
        <v>0</v>
      </c>
      <c r="L67" s="20"/>
      <c r="M67" s="20">
        <f t="shared" si="13"/>
        <v>125</v>
      </c>
      <c r="N67" s="20" t="str">
        <f>CONCATENATE('Lane 3 Team'!F67," ",'Lane 3 Team'!G67)</f>
        <v xml:space="preserve"> </v>
      </c>
      <c r="O67" s="21">
        <f>'Lane 3 Team'!H67</f>
        <v>0</v>
      </c>
      <c r="P67" s="20"/>
      <c r="Q67" s="20">
        <f t="shared" si="14"/>
        <v>125</v>
      </c>
      <c r="R67" s="20" t="str">
        <f>CONCATENATE('Lane 4 Team'!F67," ",'Lane 4 Team'!G67)</f>
        <v xml:space="preserve"> </v>
      </c>
      <c r="S67" s="21">
        <f>'Lane 4 Team'!H67</f>
        <v>0</v>
      </c>
      <c r="T67" s="20"/>
      <c r="U67" s="20">
        <f t="shared" si="15"/>
        <v>125</v>
      </c>
      <c r="V67" s="20" t="str">
        <f>CONCATENATE('Lane 5 Team'!F67," ",'Lane 5 Team'!G67)</f>
        <v xml:space="preserve"> </v>
      </c>
      <c r="W67" s="21">
        <f>'Lane 5 Team'!H67</f>
        <v>0</v>
      </c>
      <c r="X67" s="20"/>
      <c r="Y67" s="20">
        <f t="shared" si="16"/>
        <v>125</v>
      </c>
      <c r="Z67" s="20" t="str">
        <f>CONCATENATE('Lane 6 Team'!F67," ",'Lane 6 Team'!G67)</f>
        <v xml:space="preserve"> </v>
      </c>
      <c r="AA67" s="21">
        <f>'Lane 6 Team'!H67</f>
        <v>0</v>
      </c>
      <c r="AB67" s="20"/>
      <c r="AC67" s="20">
        <f t="shared" si="17"/>
        <v>125</v>
      </c>
    </row>
    <row r="68" spans="1:29" x14ac:dyDescent="0.15">
      <c r="A68" s="37"/>
      <c r="B68" s="38"/>
      <c r="C68" s="47">
        <v>11</v>
      </c>
      <c r="D68" s="38"/>
      <c r="E68" s="39" t="s">
        <v>70</v>
      </c>
      <c r="F68" s="20" t="str">
        <f>CONCATENATE('Lane 1 Team'!F68," ",'Lane 1 Team'!G68)</f>
        <v xml:space="preserve"> </v>
      </c>
      <c r="G68" s="21">
        <f>'Lane 1 Team'!H68</f>
        <v>0</v>
      </c>
      <c r="H68" s="20"/>
      <c r="I68" s="20">
        <f t="shared" si="12"/>
        <v>125</v>
      </c>
      <c r="J68" s="20" t="str">
        <f>CONCATENATE('Lane 2 Team'!F68," ",'Lane 2 Team'!G68)</f>
        <v xml:space="preserve"> </v>
      </c>
      <c r="K68" s="21">
        <f>'Lane 2 Team'!H68</f>
        <v>0</v>
      </c>
      <c r="L68" s="20"/>
      <c r="M68" s="20">
        <f t="shared" si="13"/>
        <v>125</v>
      </c>
      <c r="N68" s="20" t="str">
        <f>CONCATENATE('Lane 3 Team'!F68," ",'Lane 3 Team'!G68)</f>
        <v xml:space="preserve"> </v>
      </c>
      <c r="O68" s="21">
        <f>'Lane 3 Team'!H68</f>
        <v>0</v>
      </c>
      <c r="P68" s="20"/>
      <c r="Q68" s="20">
        <f t="shared" si="14"/>
        <v>125</v>
      </c>
      <c r="R68" s="20" t="str">
        <f>CONCATENATE('Lane 4 Team'!F68," ",'Lane 4 Team'!G68)</f>
        <v xml:space="preserve"> </v>
      </c>
      <c r="S68" s="21">
        <f>'Lane 4 Team'!H68</f>
        <v>0</v>
      </c>
      <c r="T68" s="20"/>
      <c r="U68" s="20">
        <f t="shared" si="15"/>
        <v>125</v>
      </c>
      <c r="V68" s="20" t="str">
        <f>CONCATENATE('Lane 5 Team'!F68," ",'Lane 5 Team'!G68)</f>
        <v xml:space="preserve"> </v>
      </c>
      <c r="W68" s="21">
        <f>'Lane 5 Team'!H68</f>
        <v>0</v>
      </c>
      <c r="X68" s="20"/>
      <c r="Y68" s="20">
        <f t="shared" si="16"/>
        <v>125</v>
      </c>
      <c r="Z68" s="20" t="str">
        <f>CONCATENATE('Lane 6 Team'!F68," ",'Lane 6 Team'!G68)</f>
        <v xml:space="preserve"> </v>
      </c>
      <c r="AA68" s="21">
        <f>'Lane 6 Team'!H68</f>
        <v>0</v>
      </c>
      <c r="AB68" s="20"/>
      <c r="AC68" s="20">
        <f t="shared" si="17"/>
        <v>125</v>
      </c>
    </row>
    <row r="69" spans="1:29" x14ac:dyDescent="0.15">
      <c r="A69" s="37"/>
      <c r="B69" s="38"/>
      <c r="C69" s="47">
        <v>11</v>
      </c>
      <c r="D69" s="38"/>
      <c r="E69" s="39" t="s">
        <v>71</v>
      </c>
      <c r="F69" s="20" t="str">
        <f>CONCATENATE('Lane 1 Team'!F69," ",'Lane 1 Team'!G69)</f>
        <v xml:space="preserve"> </v>
      </c>
      <c r="G69" s="21">
        <f>'Lane 1 Team'!H69</f>
        <v>0</v>
      </c>
      <c r="H69" s="20"/>
      <c r="I69" s="20">
        <f t="shared" si="12"/>
        <v>125</v>
      </c>
      <c r="J69" s="20" t="str">
        <f>CONCATENATE('Lane 2 Team'!F69," ",'Lane 2 Team'!G69)</f>
        <v xml:space="preserve"> </v>
      </c>
      <c r="K69" s="21">
        <f>'Lane 2 Team'!H69</f>
        <v>0</v>
      </c>
      <c r="L69" s="20"/>
      <c r="M69" s="20">
        <f t="shared" si="13"/>
        <v>125</v>
      </c>
      <c r="N69" s="20" t="str">
        <f>CONCATENATE('Lane 3 Team'!F69," ",'Lane 3 Team'!G69)</f>
        <v xml:space="preserve"> </v>
      </c>
      <c r="O69" s="21">
        <f>'Lane 3 Team'!H69</f>
        <v>0</v>
      </c>
      <c r="P69" s="20"/>
      <c r="Q69" s="20">
        <f t="shared" si="14"/>
        <v>125</v>
      </c>
      <c r="R69" s="20" t="str">
        <f>CONCATENATE('Lane 4 Team'!F69," ",'Lane 4 Team'!G69)</f>
        <v xml:space="preserve"> </v>
      </c>
      <c r="S69" s="21">
        <f>'Lane 4 Team'!H69</f>
        <v>0</v>
      </c>
      <c r="T69" s="20"/>
      <c r="U69" s="20">
        <f t="shared" si="15"/>
        <v>125</v>
      </c>
      <c r="V69" s="20" t="str">
        <f>CONCATENATE('Lane 5 Team'!F69," ",'Lane 5 Team'!G69)</f>
        <v xml:space="preserve"> </v>
      </c>
      <c r="W69" s="21">
        <f>'Lane 5 Team'!H69</f>
        <v>0</v>
      </c>
      <c r="X69" s="20"/>
      <c r="Y69" s="20">
        <f t="shared" si="16"/>
        <v>125</v>
      </c>
      <c r="Z69" s="20" t="str">
        <f>CONCATENATE('Lane 6 Team'!F69," ",'Lane 6 Team'!G69)</f>
        <v xml:space="preserve"> </v>
      </c>
      <c r="AA69" s="21">
        <f>'Lane 6 Team'!H69</f>
        <v>0</v>
      </c>
      <c r="AB69" s="20"/>
      <c r="AC69" s="20">
        <f t="shared" si="17"/>
        <v>125</v>
      </c>
    </row>
    <row r="70" spans="1:29" x14ac:dyDescent="0.15">
      <c r="A70" s="34">
        <v>40</v>
      </c>
      <c r="B70" s="35" t="s">
        <v>63</v>
      </c>
      <c r="C70" s="35">
        <v>12</v>
      </c>
      <c r="D70" s="35" t="s">
        <v>56</v>
      </c>
      <c r="E70" s="36" t="s">
        <v>29</v>
      </c>
      <c r="F70" s="29" t="s">
        <v>67</v>
      </c>
      <c r="G70" s="22"/>
      <c r="H70" s="20" t="str">
        <f>CONCATENATE(F71,", ",F72,", ",F73,", ",F74)</f>
        <v xml:space="preserve"> ,  ,  ,  </v>
      </c>
      <c r="I70" s="20"/>
      <c r="J70" s="29" t="s">
        <v>67</v>
      </c>
      <c r="K70" s="21"/>
      <c r="L70" s="20" t="str">
        <f>CONCATENATE(J71,", ",J72,", ",J73,", ",J74)</f>
        <v xml:space="preserve"> ,  ,  ,  </v>
      </c>
      <c r="M70" s="20"/>
      <c r="N70" s="29" t="s">
        <v>67</v>
      </c>
      <c r="O70" s="19"/>
      <c r="P70" s="20" t="str">
        <f>CONCATENATE(N71,", ",N72,", ",N73,", ",N74)</f>
        <v xml:space="preserve"> ,  ,  ,  </v>
      </c>
      <c r="Q70" s="20"/>
      <c r="R70" s="29" t="s">
        <v>67</v>
      </c>
      <c r="S70" s="21"/>
      <c r="T70" s="20" t="str">
        <f>CONCATENATE(R71,", ",R72,", ",R73,", ",R74)</f>
        <v xml:space="preserve"> ,  ,  ,  </v>
      </c>
      <c r="U70" s="20"/>
      <c r="V70" s="29" t="s">
        <v>67</v>
      </c>
      <c r="W70" s="21"/>
      <c r="X70" s="20" t="str">
        <f>CONCATENATE(V71,", ",V72,", ",V73,", ",V74)</f>
        <v xml:space="preserve"> ,  ,  ,  </v>
      </c>
      <c r="Y70" s="20"/>
      <c r="Z70" s="29" t="s">
        <v>67</v>
      </c>
      <c r="AA70" s="21"/>
      <c r="AB70" s="20" t="str">
        <f>CONCATENATE(Z71,", ",Z72,", ",Z73,", ",Z74)</f>
        <v xml:space="preserve"> ,  ,  ,  </v>
      </c>
      <c r="AC70" s="20"/>
    </row>
    <row r="71" spans="1:29" x14ac:dyDescent="0.15">
      <c r="A71" s="37"/>
      <c r="B71" s="38"/>
      <c r="C71" s="47">
        <v>12</v>
      </c>
      <c r="D71" s="38"/>
      <c r="E71" s="39" t="s">
        <v>68</v>
      </c>
      <c r="F71" s="20" t="str">
        <f>CONCATENATE('Lane 1 Team'!F71," ",'Lane 1 Team'!G71)</f>
        <v xml:space="preserve"> </v>
      </c>
      <c r="G71" s="21">
        <f>'Lane 1 Team'!H71</f>
        <v>0</v>
      </c>
      <c r="H71" s="20"/>
      <c r="I71" s="20">
        <f t="shared" si="12"/>
        <v>125</v>
      </c>
      <c r="J71" s="20" t="str">
        <f>CONCATENATE('Lane 2 Team'!F71," ",'Lane 2 Team'!G71)</f>
        <v xml:space="preserve"> </v>
      </c>
      <c r="K71" s="21">
        <f>'Lane 2 Team'!H71</f>
        <v>0</v>
      </c>
      <c r="L71" s="20"/>
      <c r="M71" s="20">
        <f t="shared" si="13"/>
        <v>125</v>
      </c>
      <c r="N71" s="20" t="str">
        <f>CONCATENATE('Lane 3 Team'!F71," ",'Lane 3 Team'!G71)</f>
        <v xml:space="preserve"> </v>
      </c>
      <c r="O71" s="21">
        <f>'Lane 3 Team'!H71</f>
        <v>0</v>
      </c>
      <c r="P71" s="20"/>
      <c r="Q71" s="20">
        <f t="shared" si="14"/>
        <v>125</v>
      </c>
      <c r="R71" s="20" t="str">
        <f>CONCATENATE('Lane 4 Team'!F71," ",'Lane 4 Team'!G71)</f>
        <v xml:space="preserve"> </v>
      </c>
      <c r="S71" s="21">
        <f>'Lane 4 Team'!H71</f>
        <v>0</v>
      </c>
      <c r="T71" s="20"/>
      <c r="U71" s="20">
        <f t="shared" si="15"/>
        <v>125</v>
      </c>
      <c r="V71" s="20" t="str">
        <f>CONCATENATE('Lane 5 Team'!F71," ",'Lane 5 Team'!G71)</f>
        <v xml:space="preserve"> </v>
      </c>
      <c r="W71" s="21">
        <f>'Lane 5 Team'!H71</f>
        <v>0</v>
      </c>
      <c r="X71" s="20"/>
      <c r="Y71" s="20">
        <f t="shared" si="16"/>
        <v>125</v>
      </c>
      <c r="Z71" s="20" t="str">
        <f>CONCATENATE('Lane 6 Team'!F71," ",'Lane 6 Team'!G71)</f>
        <v xml:space="preserve"> </v>
      </c>
      <c r="AA71" s="21">
        <f>'Lane 6 Team'!H71</f>
        <v>0</v>
      </c>
      <c r="AB71" s="20"/>
      <c r="AC71" s="20">
        <f t="shared" si="17"/>
        <v>125</v>
      </c>
    </row>
    <row r="72" spans="1:29" x14ac:dyDescent="0.15">
      <c r="A72" s="37"/>
      <c r="B72" s="38"/>
      <c r="C72" s="47">
        <v>12</v>
      </c>
      <c r="D72" s="38"/>
      <c r="E72" s="39" t="s">
        <v>69</v>
      </c>
      <c r="F72" s="20" t="str">
        <f>CONCATENATE('Lane 1 Team'!F72," ",'Lane 1 Team'!G72)</f>
        <v xml:space="preserve"> </v>
      </c>
      <c r="G72" s="21">
        <f>'Lane 1 Team'!H72</f>
        <v>0</v>
      </c>
      <c r="H72" s="20"/>
      <c r="I72" s="20">
        <f t="shared" si="12"/>
        <v>125</v>
      </c>
      <c r="J72" s="20" t="str">
        <f>CONCATENATE('Lane 2 Team'!F72," ",'Lane 2 Team'!G72)</f>
        <v xml:space="preserve"> </v>
      </c>
      <c r="K72" s="21">
        <f>'Lane 2 Team'!H72</f>
        <v>0</v>
      </c>
      <c r="L72" s="20"/>
      <c r="M72" s="20">
        <f t="shared" si="13"/>
        <v>125</v>
      </c>
      <c r="N72" s="20" t="str">
        <f>CONCATENATE('Lane 3 Team'!F72," ",'Lane 3 Team'!G72)</f>
        <v xml:space="preserve"> </v>
      </c>
      <c r="O72" s="21">
        <f>'Lane 3 Team'!H72</f>
        <v>0</v>
      </c>
      <c r="P72" s="20"/>
      <c r="Q72" s="20">
        <f t="shared" si="14"/>
        <v>125</v>
      </c>
      <c r="R72" s="20" t="str">
        <f>CONCATENATE('Lane 4 Team'!F72," ",'Lane 4 Team'!G72)</f>
        <v xml:space="preserve"> </v>
      </c>
      <c r="S72" s="21">
        <f>'Lane 4 Team'!H72</f>
        <v>0</v>
      </c>
      <c r="T72" s="20"/>
      <c r="U72" s="20">
        <f t="shared" si="15"/>
        <v>125</v>
      </c>
      <c r="V72" s="20" t="str">
        <f>CONCATENATE('Lane 5 Team'!F72," ",'Lane 5 Team'!G72)</f>
        <v xml:space="preserve"> </v>
      </c>
      <c r="W72" s="21">
        <f>'Lane 5 Team'!H72</f>
        <v>0</v>
      </c>
      <c r="X72" s="20"/>
      <c r="Y72" s="20">
        <f t="shared" si="16"/>
        <v>125</v>
      </c>
      <c r="Z72" s="20" t="str">
        <f>CONCATENATE('Lane 6 Team'!F72," ",'Lane 6 Team'!G72)</f>
        <v xml:space="preserve"> </v>
      </c>
      <c r="AA72" s="21">
        <f>'Lane 6 Team'!H72</f>
        <v>0</v>
      </c>
      <c r="AB72" s="20"/>
      <c r="AC72" s="20">
        <f t="shared" si="17"/>
        <v>125</v>
      </c>
    </row>
    <row r="73" spans="1:29" x14ac:dyDescent="0.15">
      <c r="A73" s="37"/>
      <c r="B73" s="38"/>
      <c r="C73" s="47">
        <v>12</v>
      </c>
      <c r="D73" s="38"/>
      <c r="E73" s="39" t="s">
        <v>70</v>
      </c>
      <c r="F73" s="20" t="str">
        <f>CONCATENATE('Lane 1 Team'!F73," ",'Lane 1 Team'!G73)</f>
        <v xml:space="preserve"> </v>
      </c>
      <c r="G73" s="21">
        <f>'Lane 1 Team'!H73</f>
        <v>0</v>
      </c>
      <c r="H73" s="20"/>
      <c r="I73" s="20">
        <f t="shared" si="12"/>
        <v>125</v>
      </c>
      <c r="J73" s="20" t="str">
        <f>CONCATENATE('Lane 2 Team'!F73," ",'Lane 2 Team'!G73)</f>
        <v xml:space="preserve"> </v>
      </c>
      <c r="K73" s="21">
        <f>'Lane 2 Team'!H73</f>
        <v>0</v>
      </c>
      <c r="L73" s="20"/>
      <c r="M73" s="20">
        <f t="shared" si="13"/>
        <v>125</v>
      </c>
      <c r="N73" s="20" t="str">
        <f>CONCATENATE('Lane 3 Team'!F73," ",'Lane 3 Team'!G73)</f>
        <v xml:space="preserve"> </v>
      </c>
      <c r="O73" s="21">
        <f>'Lane 3 Team'!H73</f>
        <v>0</v>
      </c>
      <c r="P73" s="20"/>
      <c r="Q73" s="20">
        <f t="shared" si="14"/>
        <v>125</v>
      </c>
      <c r="R73" s="20" t="str">
        <f>CONCATENATE('Lane 4 Team'!F73," ",'Lane 4 Team'!G73)</f>
        <v xml:space="preserve"> </v>
      </c>
      <c r="S73" s="21">
        <f>'Lane 4 Team'!H73</f>
        <v>0</v>
      </c>
      <c r="T73" s="20"/>
      <c r="U73" s="20">
        <f t="shared" si="15"/>
        <v>125</v>
      </c>
      <c r="V73" s="20" t="str">
        <f>CONCATENATE('Lane 5 Team'!F73," ",'Lane 5 Team'!G73)</f>
        <v xml:space="preserve"> </v>
      </c>
      <c r="W73" s="21">
        <f>'Lane 5 Team'!H73</f>
        <v>0</v>
      </c>
      <c r="X73" s="20"/>
      <c r="Y73" s="20">
        <f t="shared" si="16"/>
        <v>125</v>
      </c>
      <c r="Z73" s="20" t="str">
        <f>CONCATENATE('Lane 6 Team'!F73," ",'Lane 6 Team'!G73)</f>
        <v xml:space="preserve"> </v>
      </c>
      <c r="AA73" s="21">
        <f>'Lane 6 Team'!H73</f>
        <v>0</v>
      </c>
      <c r="AB73" s="20"/>
      <c r="AC73" s="20">
        <f t="shared" si="17"/>
        <v>125</v>
      </c>
    </row>
    <row r="74" spans="1:29" x14ac:dyDescent="0.15">
      <c r="A74" s="37"/>
      <c r="B74" s="38"/>
      <c r="C74" s="47">
        <v>12</v>
      </c>
      <c r="D74" s="38"/>
      <c r="E74" s="39" t="s">
        <v>71</v>
      </c>
      <c r="F74" s="20" t="str">
        <f>CONCATENATE('Lane 1 Team'!F74," ",'Lane 1 Team'!G74)</f>
        <v xml:space="preserve"> </v>
      </c>
      <c r="G74" s="21">
        <f>'Lane 1 Team'!H74</f>
        <v>0</v>
      </c>
      <c r="H74" s="20"/>
      <c r="I74" s="20">
        <f t="shared" si="12"/>
        <v>125</v>
      </c>
      <c r="J74" s="20" t="str">
        <f>CONCATENATE('Lane 2 Team'!F74," ",'Lane 2 Team'!G74)</f>
        <v xml:space="preserve"> </v>
      </c>
      <c r="K74" s="21">
        <f>'Lane 2 Team'!H74</f>
        <v>0</v>
      </c>
      <c r="L74" s="20"/>
      <c r="M74" s="20">
        <f t="shared" si="13"/>
        <v>125</v>
      </c>
      <c r="N74" s="20" t="str">
        <f>CONCATENATE('Lane 3 Team'!F74," ",'Lane 3 Team'!G74)</f>
        <v xml:space="preserve"> </v>
      </c>
      <c r="O74" s="21">
        <f>'Lane 3 Team'!H74</f>
        <v>0</v>
      </c>
      <c r="P74" s="20"/>
      <c r="Q74" s="20">
        <f t="shared" si="14"/>
        <v>125</v>
      </c>
      <c r="R74" s="20" t="str">
        <f>CONCATENATE('Lane 4 Team'!F74," ",'Lane 4 Team'!G74)</f>
        <v xml:space="preserve"> </v>
      </c>
      <c r="S74" s="21">
        <f>'Lane 4 Team'!H74</f>
        <v>0</v>
      </c>
      <c r="T74" s="20"/>
      <c r="U74" s="20">
        <f t="shared" si="15"/>
        <v>125</v>
      </c>
      <c r="V74" s="20" t="str">
        <f>CONCATENATE('Lane 5 Team'!F74," ",'Lane 5 Team'!G74)</f>
        <v xml:space="preserve"> </v>
      </c>
      <c r="W74" s="21">
        <f>'Lane 5 Team'!H74</f>
        <v>0</v>
      </c>
      <c r="X74" s="20"/>
      <c r="Y74" s="20">
        <f t="shared" si="16"/>
        <v>125</v>
      </c>
      <c r="Z74" s="20" t="str">
        <f>CONCATENATE('Lane 6 Team'!F74," ",'Lane 6 Team'!G74)</f>
        <v xml:space="preserve"> </v>
      </c>
      <c r="AA74" s="21">
        <f>'Lane 6 Team'!H74</f>
        <v>0</v>
      </c>
      <c r="AB74" s="20"/>
      <c r="AC74" s="20">
        <f t="shared" si="17"/>
        <v>125</v>
      </c>
    </row>
    <row r="75" spans="1:29" x14ac:dyDescent="0.15">
      <c r="A75" s="34">
        <v>41</v>
      </c>
      <c r="B75" s="35" t="s">
        <v>63</v>
      </c>
      <c r="C75" s="35"/>
      <c r="D75" s="35" t="s">
        <v>61</v>
      </c>
      <c r="E75" s="36" t="s">
        <v>62</v>
      </c>
      <c r="F75" s="29" t="s">
        <v>67</v>
      </c>
      <c r="G75" s="22"/>
      <c r="H75" s="20" t="str">
        <f>CONCATENATE(F76,", ",F77,", ",F78,", ",F79,", ",F80,", ",F81,", ",F82,", ",F83)</f>
        <v xml:space="preserve"> ,  ,  ,  ,  ,  ,  ,  </v>
      </c>
      <c r="I75" s="20"/>
      <c r="J75" s="29" t="s">
        <v>67</v>
      </c>
      <c r="K75" s="21"/>
      <c r="L75" s="20" t="str">
        <f>CONCATENATE(J76,", ",J77,", ",J78,", ",J79,", ",J80,", ",J81,", ",J82,", ",J83)</f>
        <v xml:space="preserve"> ,  ,  ,  ,  ,  ,  ,  </v>
      </c>
      <c r="M75" s="20"/>
      <c r="N75" s="29" t="s">
        <v>67</v>
      </c>
      <c r="O75" s="21"/>
      <c r="P75" s="20" t="str">
        <f>CONCATENATE(N76,", ",N77,", ",N78,", ",N79,", ",N80,", ",N81,", ",N82,", ",N83)</f>
        <v xml:space="preserve"> ,  ,  ,  ,  ,  ,  ,  </v>
      </c>
      <c r="Q75" s="20"/>
      <c r="R75" s="29" t="s">
        <v>67</v>
      </c>
      <c r="S75" s="21"/>
      <c r="T75" s="20" t="str">
        <f>CONCATENATE(R76,", ",R77,", ",R78,", ",R79,", ",R80,", ",R81,", ",R82,", ",R83)</f>
        <v xml:space="preserve"> ,  ,  ,  ,  ,  ,  ,  </v>
      </c>
      <c r="U75" s="20"/>
      <c r="V75" s="29" t="s">
        <v>67</v>
      </c>
      <c r="W75" s="21"/>
      <c r="X75" s="20" t="str">
        <f>CONCATENATE(V76,", ",V77,", ",V78,", ",V79,", ",V80,", ",V81,", ",V82,", ",V83)</f>
        <v xml:space="preserve"> ,  ,  ,  ,  ,  ,  ,  </v>
      </c>
      <c r="Y75" s="20"/>
      <c r="Z75" s="29" t="s">
        <v>67</v>
      </c>
      <c r="AA75" s="21"/>
      <c r="AB75" s="20" t="str">
        <f>CONCATENATE(Z76,", ",Z77,", ",Z78,", ",Z79,", ",Z80,", ",Z81,", ",Z82,", ",Z83)</f>
        <v xml:space="preserve"> ,  ,  ,  ,  ,  ,  ,  </v>
      </c>
      <c r="AC75" s="20"/>
    </row>
    <row r="76" spans="1:29" x14ac:dyDescent="0.15">
      <c r="A76" s="37"/>
      <c r="B76" s="38"/>
      <c r="C76" s="47">
        <v>9</v>
      </c>
      <c r="D76" s="38"/>
      <c r="E76" s="39" t="s">
        <v>68</v>
      </c>
      <c r="F76" s="20" t="str">
        <f>CONCATENATE('Lane 1 Team'!F76," ",'Lane 1 Team'!G76)</f>
        <v xml:space="preserve"> </v>
      </c>
      <c r="G76" s="21">
        <f>'Lane 1 Team'!H76</f>
        <v>0</v>
      </c>
      <c r="H76" s="20"/>
      <c r="I76" s="20">
        <f t="shared" si="12"/>
        <v>125</v>
      </c>
      <c r="J76" s="20" t="str">
        <f>CONCATENATE('Lane 2 Team'!F76," ",'Lane 2 Team'!G76)</f>
        <v xml:space="preserve"> </v>
      </c>
      <c r="K76" s="21">
        <f>'Lane 2 Team'!H76</f>
        <v>0</v>
      </c>
      <c r="L76" s="20"/>
      <c r="M76" s="20">
        <f t="shared" si="13"/>
        <v>125</v>
      </c>
      <c r="N76" s="20" t="str">
        <f>CONCATENATE('Lane 3 Team'!F76," ",'Lane 3 Team'!G76)</f>
        <v xml:space="preserve"> </v>
      </c>
      <c r="O76" s="21">
        <f>'Lane 3 Team'!H76</f>
        <v>0</v>
      </c>
      <c r="P76" s="20"/>
      <c r="Q76" s="20">
        <f t="shared" si="14"/>
        <v>125</v>
      </c>
      <c r="R76" s="20" t="str">
        <f>CONCATENATE('Lane 4 Team'!F76," ",'Lane 4 Team'!G76)</f>
        <v xml:space="preserve"> </v>
      </c>
      <c r="S76" s="21">
        <f>'Lane 4 Team'!H76</f>
        <v>0</v>
      </c>
      <c r="T76" s="20"/>
      <c r="U76" s="20">
        <f t="shared" si="15"/>
        <v>125</v>
      </c>
      <c r="V76" s="20" t="str">
        <f>CONCATENATE('Lane 5 Team'!F76," ",'Lane 5 Team'!G76)</f>
        <v xml:space="preserve"> </v>
      </c>
      <c r="W76" s="21">
        <f>'Lane 5 Team'!H76</f>
        <v>0</v>
      </c>
      <c r="X76" s="20"/>
      <c r="Y76" s="20">
        <f t="shared" si="16"/>
        <v>125</v>
      </c>
      <c r="Z76" s="20" t="str">
        <f>CONCATENATE('Lane 6 Team'!F76," ",'Lane 6 Team'!G76)</f>
        <v xml:space="preserve"> </v>
      </c>
      <c r="AA76" s="21">
        <f>'Lane 6 Team'!H76</f>
        <v>0</v>
      </c>
      <c r="AB76" s="20"/>
      <c r="AC76" s="20">
        <f t="shared" si="17"/>
        <v>125</v>
      </c>
    </row>
    <row r="77" spans="1:29" x14ac:dyDescent="0.15">
      <c r="A77" s="37"/>
      <c r="B77" s="46"/>
      <c r="C77" s="48">
        <v>9</v>
      </c>
      <c r="D77" s="46"/>
      <c r="E77" s="39" t="s">
        <v>69</v>
      </c>
      <c r="F77" s="20" t="str">
        <f>CONCATENATE('Lane 1 Team'!F77," ",'Lane 1 Team'!G77)</f>
        <v xml:space="preserve"> </v>
      </c>
      <c r="G77" s="21">
        <f>'Lane 1 Team'!H77</f>
        <v>0</v>
      </c>
      <c r="H77" s="20"/>
      <c r="I77" s="20">
        <f t="shared" si="12"/>
        <v>125</v>
      </c>
      <c r="J77" s="20" t="str">
        <f>CONCATENATE('Lane 2 Team'!F77," ",'Lane 2 Team'!G77)</f>
        <v xml:space="preserve"> </v>
      </c>
      <c r="K77" s="21">
        <f>'Lane 2 Team'!H77</f>
        <v>0</v>
      </c>
      <c r="L77" s="20"/>
      <c r="M77" s="20">
        <f t="shared" si="13"/>
        <v>125</v>
      </c>
      <c r="N77" s="20" t="str">
        <f>CONCATENATE('Lane 3 Team'!F77," ",'Lane 3 Team'!G77)</f>
        <v xml:space="preserve"> </v>
      </c>
      <c r="O77" s="21">
        <f>'Lane 3 Team'!H77</f>
        <v>0</v>
      </c>
      <c r="P77" s="20"/>
      <c r="Q77" s="20">
        <f t="shared" si="14"/>
        <v>125</v>
      </c>
      <c r="R77" s="20" t="str">
        <f>CONCATENATE('Lane 4 Team'!F77," ",'Lane 4 Team'!G77)</f>
        <v xml:space="preserve"> </v>
      </c>
      <c r="S77" s="21">
        <f>'Lane 4 Team'!H77</f>
        <v>0</v>
      </c>
      <c r="T77" s="20"/>
      <c r="U77" s="20">
        <f t="shared" si="15"/>
        <v>125</v>
      </c>
      <c r="V77" s="20" t="str">
        <f>CONCATENATE('Lane 5 Team'!F77," ",'Lane 5 Team'!G77)</f>
        <v xml:space="preserve"> </v>
      </c>
      <c r="W77" s="21">
        <f>'Lane 5 Team'!H77</f>
        <v>0</v>
      </c>
      <c r="X77" s="20"/>
      <c r="Y77" s="20">
        <f t="shared" si="16"/>
        <v>125</v>
      </c>
      <c r="Z77" s="20" t="str">
        <f>CONCATENATE('Lane 6 Team'!F77," ",'Lane 6 Team'!G77)</f>
        <v xml:space="preserve"> </v>
      </c>
      <c r="AA77" s="21">
        <f>'Lane 6 Team'!H77</f>
        <v>0</v>
      </c>
      <c r="AB77" s="20"/>
      <c r="AC77" s="20">
        <f t="shared" si="17"/>
        <v>125</v>
      </c>
    </row>
    <row r="78" spans="1:29" x14ac:dyDescent="0.15">
      <c r="A78" s="37"/>
      <c r="B78" s="46"/>
      <c r="C78" s="48">
        <v>10</v>
      </c>
      <c r="D78" s="46"/>
      <c r="E78" s="39" t="s">
        <v>70</v>
      </c>
      <c r="F78" s="20" t="str">
        <f>CONCATENATE('Lane 1 Team'!F78," ",'Lane 1 Team'!G78)</f>
        <v xml:space="preserve"> </v>
      </c>
      <c r="G78" s="21">
        <f>'Lane 1 Team'!H78</f>
        <v>0</v>
      </c>
      <c r="H78" s="20"/>
      <c r="I78" s="20">
        <f t="shared" si="12"/>
        <v>125</v>
      </c>
      <c r="J78" s="20" t="str">
        <f>CONCATENATE('Lane 2 Team'!F78," ",'Lane 2 Team'!G78)</f>
        <v xml:space="preserve"> </v>
      </c>
      <c r="K78" s="21">
        <f>'Lane 2 Team'!H78</f>
        <v>0</v>
      </c>
      <c r="L78" s="20"/>
      <c r="M78" s="20">
        <f t="shared" si="13"/>
        <v>125</v>
      </c>
      <c r="N78" s="20" t="str">
        <f>CONCATENATE('Lane 3 Team'!F78," ",'Lane 3 Team'!G78)</f>
        <v xml:space="preserve"> </v>
      </c>
      <c r="O78" s="21">
        <f>'Lane 3 Team'!H78</f>
        <v>0</v>
      </c>
      <c r="P78" s="20"/>
      <c r="Q78" s="20">
        <f t="shared" si="14"/>
        <v>125</v>
      </c>
      <c r="R78" s="20" t="str">
        <f>CONCATENATE('Lane 4 Team'!F78," ",'Lane 4 Team'!G78)</f>
        <v xml:space="preserve"> </v>
      </c>
      <c r="S78" s="21">
        <f>'Lane 4 Team'!H78</f>
        <v>0</v>
      </c>
      <c r="T78" s="20"/>
      <c r="U78" s="20">
        <f t="shared" si="15"/>
        <v>125</v>
      </c>
      <c r="V78" s="20" t="str">
        <f>CONCATENATE('Lane 5 Team'!F78," ",'Lane 5 Team'!G78)</f>
        <v xml:space="preserve"> </v>
      </c>
      <c r="W78" s="21">
        <f>'Lane 5 Team'!H78</f>
        <v>0</v>
      </c>
      <c r="X78" s="20"/>
      <c r="Y78" s="20">
        <f t="shared" si="16"/>
        <v>125</v>
      </c>
      <c r="Z78" s="20" t="str">
        <f>CONCATENATE('Lane 6 Team'!F78," ",'Lane 6 Team'!G78)</f>
        <v xml:space="preserve"> </v>
      </c>
      <c r="AA78" s="21">
        <f>'Lane 6 Team'!H78</f>
        <v>0</v>
      </c>
      <c r="AB78" s="20"/>
      <c r="AC78" s="20">
        <f t="shared" si="17"/>
        <v>125</v>
      </c>
    </row>
    <row r="79" spans="1:29" x14ac:dyDescent="0.15">
      <c r="A79" s="37"/>
      <c r="B79" s="46"/>
      <c r="C79" s="48">
        <v>10</v>
      </c>
      <c r="D79" s="46"/>
      <c r="E79" s="39" t="s">
        <v>71</v>
      </c>
      <c r="F79" s="20" t="str">
        <f>CONCATENATE('Lane 1 Team'!F79," ",'Lane 1 Team'!G79)</f>
        <v xml:space="preserve"> </v>
      </c>
      <c r="G79" s="21">
        <f>'Lane 1 Team'!H79</f>
        <v>0</v>
      </c>
      <c r="H79" s="20"/>
      <c r="I79" s="20">
        <f t="shared" si="12"/>
        <v>125</v>
      </c>
      <c r="J79" s="20" t="str">
        <f>CONCATENATE('Lane 2 Team'!F79," ",'Lane 2 Team'!G79)</f>
        <v xml:space="preserve"> </v>
      </c>
      <c r="K79" s="21">
        <f>'Lane 2 Team'!H79</f>
        <v>0</v>
      </c>
      <c r="L79" s="20"/>
      <c r="M79" s="20">
        <f t="shared" si="13"/>
        <v>125</v>
      </c>
      <c r="N79" s="20" t="str">
        <f>CONCATENATE('Lane 3 Team'!F79," ",'Lane 3 Team'!G79)</f>
        <v xml:space="preserve"> </v>
      </c>
      <c r="O79" s="21">
        <f>'Lane 3 Team'!H79</f>
        <v>0</v>
      </c>
      <c r="P79" s="20"/>
      <c r="Q79" s="20">
        <f t="shared" si="14"/>
        <v>125</v>
      </c>
      <c r="R79" s="20" t="str">
        <f>CONCATENATE('Lane 4 Team'!F79," ",'Lane 4 Team'!G79)</f>
        <v xml:space="preserve"> </v>
      </c>
      <c r="S79" s="21">
        <f>'Lane 4 Team'!H79</f>
        <v>0</v>
      </c>
      <c r="T79" s="20"/>
      <c r="U79" s="20">
        <f t="shared" si="15"/>
        <v>125</v>
      </c>
      <c r="V79" s="20" t="str">
        <f>CONCATENATE('Lane 5 Team'!F79," ",'Lane 5 Team'!G79)</f>
        <v xml:space="preserve"> </v>
      </c>
      <c r="W79" s="21">
        <f>'Lane 5 Team'!H79</f>
        <v>0</v>
      </c>
      <c r="X79" s="20"/>
      <c r="Y79" s="20">
        <f t="shared" si="16"/>
        <v>125</v>
      </c>
      <c r="Z79" s="20" t="str">
        <f>CONCATENATE('Lane 6 Team'!F79," ",'Lane 6 Team'!G79)</f>
        <v xml:space="preserve"> </v>
      </c>
      <c r="AA79" s="21">
        <f>'Lane 6 Team'!H79</f>
        <v>0</v>
      </c>
      <c r="AB79" s="20"/>
      <c r="AC79" s="20">
        <f t="shared" si="17"/>
        <v>125</v>
      </c>
    </row>
    <row r="80" spans="1:29" x14ac:dyDescent="0.15">
      <c r="A80" s="37"/>
      <c r="B80" s="46"/>
      <c r="C80" s="48">
        <v>11</v>
      </c>
      <c r="D80" s="46"/>
      <c r="E80" s="39" t="s">
        <v>72</v>
      </c>
      <c r="F80" s="20" t="str">
        <f>CONCATENATE('Lane 1 Team'!F80," ",'Lane 1 Team'!G80)</f>
        <v xml:space="preserve"> </v>
      </c>
      <c r="G80" s="21">
        <f>'Lane 1 Team'!H80</f>
        <v>0</v>
      </c>
      <c r="H80" s="20"/>
      <c r="I80" s="20">
        <f t="shared" si="12"/>
        <v>125</v>
      </c>
      <c r="J80" s="20" t="str">
        <f>CONCATENATE('Lane 2 Team'!F80," ",'Lane 2 Team'!G80)</f>
        <v xml:space="preserve"> </v>
      </c>
      <c r="K80" s="21">
        <f>'Lane 2 Team'!H80</f>
        <v>0</v>
      </c>
      <c r="L80" s="20"/>
      <c r="M80" s="20">
        <f t="shared" si="13"/>
        <v>125</v>
      </c>
      <c r="N80" s="20" t="str">
        <f>CONCATENATE('Lane 3 Team'!F80," ",'Lane 3 Team'!G80)</f>
        <v xml:space="preserve"> </v>
      </c>
      <c r="O80" s="21">
        <f>'Lane 3 Team'!H80</f>
        <v>0</v>
      </c>
      <c r="P80" s="20"/>
      <c r="Q80" s="20">
        <f t="shared" si="14"/>
        <v>125</v>
      </c>
      <c r="R80" s="20" t="str">
        <f>CONCATENATE('Lane 4 Team'!F80," ",'Lane 4 Team'!G80)</f>
        <v xml:space="preserve"> </v>
      </c>
      <c r="S80" s="21">
        <f>'Lane 4 Team'!H80</f>
        <v>0</v>
      </c>
      <c r="T80" s="20"/>
      <c r="U80" s="20">
        <f t="shared" si="15"/>
        <v>125</v>
      </c>
      <c r="V80" s="20" t="str">
        <f>CONCATENATE('Lane 5 Team'!F80," ",'Lane 5 Team'!G80)</f>
        <v xml:space="preserve"> </v>
      </c>
      <c r="W80" s="21">
        <f>'Lane 5 Team'!H80</f>
        <v>0</v>
      </c>
      <c r="X80" s="20"/>
      <c r="Y80" s="20">
        <f t="shared" si="16"/>
        <v>125</v>
      </c>
      <c r="Z80" s="20" t="str">
        <f>CONCATENATE('Lane 6 Team'!F80," ",'Lane 6 Team'!G80)</f>
        <v xml:space="preserve"> </v>
      </c>
      <c r="AA80" s="21">
        <f>'Lane 6 Team'!H80</f>
        <v>0</v>
      </c>
      <c r="AB80" s="20"/>
      <c r="AC80" s="20">
        <f t="shared" si="17"/>
        <v>125</v>
      </c>
    </row>
    <row r="81" spans="1:29" x14ac:dyDescent="0.15">
      <c r="A81" s="37"/>
      <c r="B81" s="46"/>
      <c r="C81" s="48">
        <v>11</v>
      </c>
      <c r="D81" s="46"/>
      <c r="E81" s="39" t="s">
        <v>73</v>
      </c>
      <c r="F81" s="20" t="str">
        <f>CONCATENATE('Lane 1 Team'!F81," ",'Lane 1 Team'!G81)</f>
        <v xml:space="preserve"> </v>
      </c>
      <c r="G81" s="21">
        <f>'Lane 1 Team'!H81</f>
        <v>0</v>
      </c>
      <c r="H81" s="20"/>
      <c r="I81" s="20">
        <f t="shared" si="12"/>
        <v>125</v>
      </c>
      <c r="J81" s="20" t="str">
        <f>CONCATENATE('Lane 2 Team'!F81," ",'Lane 2 Team'!G81)</f>
        <v xml:space="preserve"> </v>
      </c>
      <c r="K81" s="21">
        <f>'Lane 2 Team'!H81</f>
        <v>0</v>
      </c>
      <c r="L81" s="20"/>
      <c r="M81" s="20">
        <f t="shared" si="13"/>
        <v>125</v>
      </c>
      <c r="N81" s="20" t="str">
        <f>CONCATENATE('Lane 3 Team'!F81," ",'Lane 3 Team'!G81)</f>
        <v xml:space="preserve"> </v>
      </c>
      <c r="O81" s="21">
        <f>'Lane 3 Team'!H81</f>
        <v>0</v>
      </c>
      <c r="P81" s="20"/>
      <c r="Q81" s="20">
        <f t="shared" si="14"/>
        <v>125</v>
      </c>
      <c r="R81" s="20" t="str">
        <f>CONCATENATE('Lane 4 Team'!F81," ",'Lane 4 Team'!G81)</f>
        <v xml:space="preserve"> </v>
      </c>
      <c r="S81" s="21">
        <f>'Lane 4 Team'!H81</f>
        <v>0</v>
      </c>
      <c r="T81" s="20"/>
      <c r="U81" s="20">
        <f t="shared" si="15"/>
        <v>125</v>
      </c>
      <c r="V81" s="20" t="str">
        <f>CONCATENATE('Lane 5 Team'!F81," ",'Lane 5 Team'!G81)</f>
        <v xml:space="preserve"> </v>
      </c>
      <c r="W81" s="21">
        <f>'Lane 5 Team'!H81</f>
        <v>0</v>
      </c>
      <c r="X81" s="20"/>
      <c r="Y81" s="20">
        <f t="shared" si="16"/>
        <v>125</v>
      </c>
      <c r="Z81" s="20" t="str">
        <f>CONCATENATE('Lane 6 Team'!F81," ",'Lane 6 Team'!G81)</f>
        <v xml:space="preserve"> </v>
      </c>
      <c r="AA81" s="21">
        <f>'Lane 6 Team'!H81</f>
        <v>0</v>
      </c>
      <c r="AB81" s="20"/>
      <c r="AC81" s="20">
        <f t="shared" si="17"/>
        <v>125</v>
      </c>
    </row>
    <row r="82" spans="1:29" x14ac:dyDescent="0.15">
      <c r="A82" s="37"/>
      <c r="B82" s="46"/>
      <c r="C82" s="48">
        <v>12</v>
      </c>
      <c r="D82" s="46"/>
      <c r="E82" s="39" t="s">
        <v>74</v>
      </c>
      <c r="F82" s="20" t="str">
        <f>CONCATENATE('Lane 1 Team'!F82," ",'Lane 1 Team'!G82)</f>
        <v xml:space="preserve"> </v>
      </c>
      <c r="G82" s="21">
        <f>'Lane 1 Team'!H82</f>
        <v>0</v>
      </c>
      <c r="H82" s="20"/>
      <c r="I82" s="20">
        <f t="shared" si="12"/>
        <v>125</v>
      </c>
      <c r="J82" s="20" t="str">
        <f>CONCATENATE('Lane 2 Team'!F82," ",'Lane 2 Team'!G82)</f>
        <v xml:space="preserve"> </v>
      </c>
      <c r="K82" s="21">
        <f>'Lane 2 Team'!H82</f>
        <v>0</v>
      </c>
      <c r="L82" s="20"/>
      <c r="M82" s="20">
        <f t="shared" si="13"/>
        <v>125</v>
      </c>
      <c r="N82" s="20" t="str">
        <f>CONCATENATE('Lane 3 Team'!F82," ",'Lane 3 Team'!G82)</f>
        <v xml:space="preserve"> </v>
      </c>
      <c r="O82" s="21">
        <f>'Lane 3 Team'!H82</f>
        <v>0</v>
      </c>
      <c r="P82" s="20"/>
      <c r="Q82" s="20">
        <f t="shared" si="14"/>
        <v>125</v>
      </c>
      <c r="R82" s="20" t="str">
        <f>CONCATENATE('Lane 4 Team'!F82," ",'Lane 4 Team'!G82)</f>
        <v xml:space="preserve"> </v>
      </c>
      <c r="S82" s="21">
        <f>'Lane 4 Team'!H82</f>
        <v>0</v>
      </c>
      <c r="T82" s="20"/>
      <c r="U82" s="20">
        <f t="shared" si="15"/>
        <v>125</v>
      </c>
      <c r="V82" s="20" t="str">
        <f>CONCATENATE('Lane 5 Team'!F82," ",'Lane 5 Team'!G82)</f>
        <v xml:space="preserve"> </v>
      </c>
      <c r="W82" s="21">
        <f>'Lane 5 Team'!H82</f>
        <v>0</v>
      </c>
      <c r="X82" s="20"/>
      <c r="Y82" s="20">
        <f t="shared" si="16"/>
        <v>125</v>
      </c>
      <c r="Z82" s="20" t="str">
        <f>CONCATENATE('Lane 6 Team'!F82," ",'Lane 6 Team'!G82)</f>
        <v xml:space="preserve"> </v>
      </c>
      <c r="AA82" s="21">
        <f>'Lane 6 Team'!H82</f>
        <v>0</v>
      </c>
      <c r="AB82" s="20"/>
      <c r="AC82" s="20">
        <f t="shared" si="17"/>
        <v>125</v>
      </c>
    </row>
    <row r="83" spans="1:29" x14ac:dyDescent="0.15">
      <c r="A83" s="42"/>
      <c r="B83" s="43"/>
      <c r="C83" s="49">
        <v>12</v>
      </c>
      <c r="D83" s="43"/>
      <c r="E83" s="44" t="s">
        <v>75</v>
      </c>
      <c r="F83" s="20" t="str">
        <f>CONCATENATE('Lane 1 Team'!F83," ",'Lane 1 Team'!G83)</f>
        <v xml:space="preserve"> </v>
      </c>
      <c r="G83" s="21">
        <f>'Lane 1 Team'!H83</f>
        <v>0</v>
      </c>
      <c r="H83" s="20"/>
      <c r="I83" s="20">
        <f t="shared" si="12"/>
        <v>125</v>
      </c>
      <c r="J83" s="20" t="str">
        <f>CONCATENATE('Lane 2 Team'!F83," ",'Lane 2 Team'!G83)</f>
        <v xml:space="preserve"> </v>
      </c>
      <c r="K83" s="21">
        <f>'Lane 2 Team'!H83</f>
        <v>0</v>
      </c>
      <c r="L83" s="20"/>
      <c r="M83" s="20">
        <f t="shared" si="13"/>
        <v>125</v>
      </c>
      <c r="N83" s="20" t="str">
        <f>CONCATENATE('Lane 3 Team'!F83," ",'Lane 3 Team'!G83)</f>
        <v xml:space="preserve"> </v>
      </c>
      <c r="O83" s="21">
        <f>'Lane 3 Team'!H83</f>
        <v>0</v>
      </c>
      <c r="P83" s="20"/>
      <c r="Q83" s="20">
        <f t="shared" si="14"/>
        <v>125</v>
      </c>
      <c r="R83" s="20" t="str">
        <f>CONCATENATE('Lane 4 Team'!F83," ",'Lane 4 Team'!G83)</f>
        <v xml:space="preserve"> </v>
      </c>
      <c r="S83" s="21">
        <f>'Lane 4 Team'!H83</f>
        <v>0</v>
      </c>
      <c r="T83" s="20"/>
      <c r="U83" s="20">
        <f t="shared" si="15"/>
        <v>125</v>
      </c>
      <c r="V83" s="20" t="str">
        <f>CONCATENATE('Lane 5 Team'!F83," ",'Lane 5 Team'!G83)</f>
        <v xml:space="preserve"> </v>
      </c>
      <c r="W83" s="21">
        <f>'Lane 5 Team'!H83</f>
        <v>0</v>
      </c>
      <c r="X83" s="20"/>
      <c r="Y83" s="20">
        <f t="shared" si="16"/>
        <v>125</v>
      </c>
      <c r="Z83" s="20" t="str">
        <f>CONCATENATE('Lane 6 Team'!F83," ",'Lane 6 Team'!G83)</f>
        <v xml:space="preserve"> </v>
      </c>
      <c r="AA83" s="21">
        <f>'Lane 6 Team'!H83</f>
        <v>0</v>
      </c>
      <c r="AB83" s="20"/>
      <c r="AC83" s="20">
        <f t="shared" si="17"/>
        <v>125</v>
      </c>
    </row>
  </sheetData>
  <sheetProtection algorithmName="SHA-512" hashValue="fz6Pzw7P0pB8JZpgGcDZfP1cDwkjqgPSRd22eMpxertlaVquawjUF2c0Ix2eo0GhlJfC3xbgzw50JKGX3irV1A==" saltValue="OohOShskw7AWN1n0ZUKpog==" spinCount="100000" sheet="1" objects="1" scenarios="1" selectLockedCells="1"/>
  <mergeCells count="8">
    <mergeCell ref="A2:E2"/>
    <mergeCell ref="A1:E1"/>
    <mergeCell ref="F1:I1"/>
    <mergeCell ref="J1:M1"/>
    <mergeCell ref="Z1:AC1"/>
    <mergeCell ref="V1:Y1"/>
    <mergeCell ref="R1:U1"/>
    <mergeCell ref="N1:Q1"/>
  </mergeCells>
  <conditionalFormatting sqref="I4:I83 M4:M83 Q4:Q83 U4:U83 Y4:Y83 AC4:AC83">
    <cfRule type="cellIs" dxfId="25" priority="235" stopIfTrue="1" operator="greaterThan">
      <formula>$C4</formula>
    </cfRule>
  </conditionalFormatting>
  <pageMargins left="0.7" right="0.7" top="0.75" bottom="0.75" header="0.3" footer="0.3"/>
  <pageSetup paperSize="9" orientation="portrait" horizontalDpi="0" verticalDpi="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FFC000"/>
  </sheetPr>
  <dimension ref="A1:AA457"/>
  <sheetViews>
    <sheetView showRowColHeaders="0" workbookViewId="0">
      <selection activeCell="P1" sqref="P1"/>
    </sheetView>
  </sheetViews>
  <sheetFormatPr baseColWidth="10" defaultColWidth="9.1640625" defaultRowHeight="13" x14ac:dyDescent="0.15"/>
  <cols>
    <col min="1" max="1" width="9.1640625" style="106"/>
    <col min="2" max="2" width="9.1640625" style="112" hidden="1" customWidth="1"/>
    <col min="3" max="3" width="9" style="106" hidden="1" customWidth="1"/>
    <col min="4" max="4" width="7.6640625" style="106" hidden="1" customWidth="1"/>
    <col min="5" max="5" width="10.33203125" style="113" hidden="1" customWidth="1"/>
    <col min="6" max="6" width="9.33203125" style="113" hidden="1" customWidth="1"/>
    <col min="7" max="7" width="10.33203125" style="114" hidden="1" customWidth="1"/>
    <col min="8" max="9" width="10.1640625" style="113" hidden="1" customWidth="1"/>
    <col min="10" max="10" width="13.83203125" style="112" hidden="1" customWidth="1"/>
    <col min="11" max="11" width="10.5" style="106" customWidth="1"/>
    <col min="12" max="12" width="74" style="106" customWidth="1"/>
    <col min="13" max="13" width="9.1640625" style="106"/>
    <col min="14" max="14" width="14.33203125" style="106" customWidth="1"/>
    <col min="15" max="27" width="9.1640625" style="106"/>
    <col min="28" max="16384" width="9.1640625" style="93"/>
  </cols>
  <sheetData>
    <row r="1" spans="2:18" s="106" customFormat="1" x14ac:dyDescent="0.15"/>
    <row r="2" spans="2:18" s="106" customFormat="1" x14ac:dyDescent="0.15">
      <c r="B2" s="109" t="s">
        <v>168</v>
      </c>
      <c r="C2" s="109" t="s">
        <v>169</v>
      </c>
      <c r="D2" s="109" t="s">
        <v>170</v>
      </c>
      <c r="E2" s="109" t="s">
        <v>171</v>
      </c>
      <c r="F2" s="109" t="s">
        <v>172</v>
      </c>
      <c r="G2" s="109" t="s">
        <v>0</v>
      </c>
      <c r="H2" s="110" t="s">
        <v>173</v>
      </c>
      <c r="I2" s="110" t="s">
        <v>190</v>
      </c>
      <c r="J2" s="109" t="s">
        <v>174</v>
      </c>
      <c r="K2" s="111"/>
      <c r="L2" s="107" t="s">
        <v>191</v>
      </c>
    </row>
    <row r="3" spans="2:18" s="106" customFormat="1" ht="12.75" customHeight="1" x14ac:dyDescent="0.15">
      <c r="B3" s="112">
        <v>1</v>
      </c>
      <c r="C3" s="106">
        <f>'Results - Derby and Notts'!A14</f>
        <v>5</v>
      </c>
      <c r="D3" s="106" t="str">
        <f>IF(LEFT('Results - Derby and Notts'!E14,1)="O","M",IF(LEFT('Results - Derby and Notts'!E14,1)="F","F",IF(LEFT('Results - Derby and Notts'!E14,1)="B","M",IF(LEFT('Results - Derby and Notts'!E14,1)="G","F","ERROR"))))</f>
        <v>M</v>
      </c>
      <c r="E3" s="113" t="str">
        <f>PROPER('Lane 1 Team'!F23)</f>
        <v/>
      </c>
      <c r="F3" s="113" t="str">
        <f>PROPER('Lane 1 Team'!G23)</f>
        <v/>
      </c>
      <c r="G3" s="114" t="e">
        <f>VLOOKUP(Instructions!$C$27,Clubs,3,FALSE)</f>
        <v>#N/A</v>
      </c>
      <c r="H3" s="115">
        <f>'Lane 1 Team'!H23</f>
        <v>0</v>
      </c>
      <c r="I3" s="113">
        <f>'Lane 1 Team'!I23</f>
        <v>0</v>
      </c>
      <c r="J3" s="112" t="str">
        <f>(TEXT(H3,"YYYY/MM/DD"))</f>
        <v>1900/01/00</v>
      </c>
      <c r="K3" s="120"/>
      <c r="L3" s="121" t="e">
        <f>CONCATENATE(F3,",",E3,",",J3,",",G3,",",D3,",",I3,",,,,")</f>
        <v>#N/A</v>
      </c>
      <c r="N3" s="191" t="s">
        <v>192</v>
      </c>
      <c r="O3" s="192"/>
      <c r="P3" s="192"/>
      <c r="Q3" s="192"/>
      <c r="R3" s="193"/>
    </row>
    <row r="4" spans="2:18" s="106" customFormat="1" x14ac:dyDescent="0.15">
      <c r="B4" s="112">
        <v>1</v>
      </c>
      <c r="C4" s="106">
        <f>'Results - Derby and Notts'!A16</f>
        <v>6</v>
      </c>
      <c r="D4" s="106" t="str">
        <f>IF(LEFT('Results - Derby and Notts'!E16,1)="O","M",IF(LEFT('Results - Derby and Notts'!E16,1)="F","F",IF(LEFT('Results - Derby and Notts'!E16,1)="B","M",IF(LEFT('Results - Derby and Notts'!E16,1)="G","F","ERROR"))))</f>
        <v>F</v>
      </c>
      <c r="E4" s="113" t="str">
        <f>PROPER('Lane 1 Team'!F24)</f>
        <v/>
      </c>
      <c r="F4" s="113" t="str">
        <f>PROPER('Lane 1 Team'!G24)</f>
        <v/>
      </c>
      <c r="G4" s="114" t="e">
        <f>VLOOKUP(Instructions!$C$27,Clubs,3,FALSE)</f>
        <v>#N/A</v>
      </c>
      <c r="H4" s="115">
        <f>'Lane 1 Team'!H24</f>
        <v>0</v>
      </c>
      <c r="I4" s="113">
        <f>'Lane 1 Team'!I24</f>
        <v>0</v>
      </c>
      <c r="J4" s="112" t="str">
        <f t="shared" ref="J4:J67" si="0">(TEXT(H4,"YYYY/MM/DD"))</f>
        <v>1900/01/00</v>
      </c>
      <c r="K4" s="120"/>
      <c r="L4" s="122" t="e">
        <f t="shared" ref="L4:L67" si="1">CONCATENATE(F4,",",E4,",",J4,",",G4,",",D4,",",I4,",,,,")</f>
        <v>#N/A</v>
      </c>
      <c r="N4" s="194"/>
      <c r="O4" s="195"/>
      <c r="P4" s="195"/>
      <c r="Q4" s="195"/>
      <c r="R4" s="196"/>
    </row>
    <row r="5" spans="2:18" s="106" customFormat="1" x14ac:dyDescent="0.15">
      <c r="B5" s="112">
        <v>1</v>
      </c>
      <c r="C5" s="106">
        <f>'Results - Derby and Notts'!A18</f>
        <v>7</v>
      </c>
      <c r="D5" s="106" t="str">
        <f>IF(LEFT('Results - Derby and Notts'!E18,1)="O","M",IF(LEFT('Results - Derby and Notts'!E18,1)="F","F",IF(LEFT('Results - Derby and Notts'!E18,1)="B","M",IF(LEFT('Results - Derby and Notts'!E18,1)="G","F","ERROR"))))</f>
        <v>M</v>
      </c>
      <c r="E5" s="113" t="str">
        <f>PROPER('Lane 1 Team'!F25)</f>
        <v/>
      </c>
      <c r="F5" s="113" t="str">
        <f>PROPER('Lane 1 Team'!G25)</f>
        <v/>
      </c>
      <c r="G5" s="114" t="e">
        <f>VLOOKUP(Instructions!$C$27,Clubs,3,FALSE)</f>
        <v>#N/A</v>
      </c>
      <c r="H5" s="115">
        <f>'Lane 1 Team'!H25</f>
        <v>0</v>
      </c>
      <c r="I5" s="113">
        <f>'Lane 1 Team'!I25</f>
        <v>0</v>
      </c>
      <c r="J5" s="112" t="str">
        <f t="shared" si="0"/>
        <v>1900/01/00</v>
      </c>
      <c r="K5" s="120"/>
      <c r="L5" s="122" t="e">
        <f t="shared" si="1"/>
        <v>#N/A</v>
      </c>
      <c r="N5" s="194"/>
      <c r="O5" s="195"/>
      <c r="P5" s="195"/>
      <c r="Q5" s="195"/>
      <c r="R5" s="196"/>
    </row>
    <row r="6" spans="2:18" s="106" customFormat="1" x14ac:dyDescent="0.15">
      <c r="B6" s="112">
        <v>1</v>
      </c>
      <c r="C6" s="106">
        <f>'Results - Derby and Notts'!A20</f>
        <v>8</v>
      </c>
      <c r="D6" s="106" t="str">
        <f>IF(LEFT('Results - Derby and Notts'!E20,1)="O","M",IF(LEFT('Results - Derby and Notts'!E20,1)="F","F",IF(LEFT('Results - Derby and Notts'!E20,1)="B","M",IF(LEFT('Results - Derby and Notts'!E20,1)="G","F","ERROR"))))</f>
        <v>F</v>
      </c>
      <c r="E6" s="113" t="str">
        <f>PROPER('Lane 1 Team'!F26)</f>
        <v/>
      </c>
      <c r="F6" s="113" t="str">
        <f>PROPER('Lane 1 Team'!G26)</f>
        <v/>
      </c>
      <c r="G6" s="114" t="e">
        <f>VLOOKUP(Instructions!$C$27,Clubs,3,FALSE)</f>
        <v>#N/A</v>
      </c>
      <c r="H6" s="115">
        <f>'Lane 1 Team'!H26</f>
        <v>0</v>
      </c>
      <c r="I6" s="113">
        <f>'Lane 1 Team'!I26</f>
        <v>0</v>
      </c>
      <c r="J6" s="112" t="str">
        <f t="shared" si="0"/>
        <v>1900/01/00</v>
      </c>
      <c r="K6" s="120"/>
      <c r="L6" s="122" t="e">
        <f t="shared" si="1"/>
        <v>#N/A</v>
      </c>
      <c r="N6" s="194"/>
      <c r="O6" s="195"/>
      <c r="P6" s="195"/>
      <c r="Q6" s="195"/>
      <c r="R6" s="196"/>
    </row>
    <row r="7" spans="2:18" s="106" customFormat="1" x14ac:dyDescent="0.15">
      <c r="B7" s="112">
        <v>1</v>
      </c>
      <c r="C7" s="106">
        <f>'Results - Derby and Notts'!A22</f>
        <v>9</v>
      </c>
      <c r="D7" s="106" t="str">
        <f>IF(LEFT('Results - Derby and Notts'!E22,1)="O","M",IF(LEFT('Results - Derby and Notts'!E22,1)="F","F",IF(LEFT('Results - Derby and Notts'!E22,1)="B","M",IF(LEFT('Results - Derby and Notts'!E22,1)="G","F","ERROR"))))</f>
        <v>M</v>
      </c>
      <c r="E7" s="113" t="str">
        <f>PROPER('Lane 1 Team'!F27)</f>
        <v/>
      </c>
      <c r="F7" s="113" t="str">
        <f>PROPER('Lane 1 Team'!G27)</f>
        <v/>
      </c>
      <c r="G7" s="114" t="e">
        <f>VLOOKUP(Instructions!$C$27,Clubs,3,FALSE)</f>
        <v>#N/A</v>
      </c>
      <c r="H7" s="115">
        <f>'Lane 1 Team'!H27</f>
        <v>0</v>
      </c>
      <c r="I7" s="113">
        <f>'Lane 1 Team'!I27</f>
        <v>0</v>
      </c>
      <c r="J7" s="112" t="str">
        <f t="shared" si="0"/>
        <v>1900/01/00</v>
      </c>
      <c r="K7" s="120"/>
      <c r="L7" s="122" t="e">
        <f t="shared" si="1"/>
        <v>#N/A</v>
      </c>
      <c r="N7" s="194"/>
      <c r="O7" s="195"/>
      <c r="P7" s="195"/>
      <c r="Q7" s="195"/>
      <c r="R7" s="196"/>
    </row>
    <row r="8" spans="2:18" s="106" customFormat="1" x14ac:dyDescent="0.15">
      <c r="B8" s="112">
        <v>1</v>
      </c>
      <c r="C8" s="106">
        <f>'Results - Derby and Notts'!A24</f>
        <v>10</v>
      </c>
      <c r="D8" s="106" t="str">
        <f>IF(LEFT('Results - Derby and Notts'!E24,1)="O","M",IF(LEFT('Results - Derby and Notts'!E24,1)="F","F",IF(LEFT('Results - Derby and Notts'!E24,1)="B","M",IF(LEFT('Results - Derby and Notts'!E24,1)="G","F","ERROR"))))</f>
        <v>F</v>
      </c>
      <c r="E8" s="113" t="str">
        <f>PROPER('Lane 1 Team'!F28)</f>
        <v/>
      </c>
      <c r="F8" s="113" t="str">
        <f>PROPER('Lane 1 Team'!G28)</f>
        <v/>
      </c>
      <c r="G8" s="114" t="e">
        <f>VLOOKUP(Instructions!$C$27,Clubs,3,FALSE)</f>
        <v>#N/A</v>
      </c>
      <c r="H8" s="115">
        <f>'Lane 1 Team'!H28</f>
        <v>0</v>
      </c>
      <c r="I8" s="113">
        <f>'Lane 1 Team'!I28</f>
        <v>0</v>
      </c>
      <c r="J8" s="112" t="str">
        <f t="shared" si="0"/>
        <v>1900/01/00</v>
      </c>
      <c r="K8" s="120"/>
      <c r="L8" s="122" t="e">
        <f t="shared" si="1"/>
        <v>#N/A</v>
      </c>
      <c r="N8" s="194"/>
      <c r="O8" s="195"/>
      <c r="P8" s="195"/>
      <c r="Q8" s="195"/>
      <c r="R8" s="196"/>
    </row>
    <row r="9" spans="2:18" s="106" customFormat="1" x14ac:dyDescent="0.15">
      <c r="B9" s="112">
        <v>1</v>
      </c>
      <c r="C9" s="106">
        <f>'Results - Derby and Notts'!A26</f>
        <v>11</v>
      </c>
      <c r="D9" s="106" t="str">
        <f>IF(LEFT('Results - Derby and Notts'!E26,1)="O","M",IF(LEFT('Results - Derby and Notts'!E26,1)="F","F",IF(LEFT('Results - Derby and Notts'!E26,1)="B","M",IF(LEFT('Results - Derby and Notts'!E26,1)="G","F","ERROR"))))</f>
        <v>M</v>
      </c>
      <c r="E9" s="113" t="str">
        <f>PROPER('Lane 1 Team'!F29)</f>
        <v/>
      </c>
      <c r="F9" s="113" t="str">
        <f>PROPER('Lane 1 Team'!G29)</f>
        <v/>
      </c>
      <c r="G9" s="114" t="e">
        <f>VLOOKUP(Instructions!$C$27,Clubs,3,FALSE)</f>
        <v>#N/A</v>
      </c>
      <c r="H9" s="115">
        <f>'Lane 1 Team'!H29</f>
        <v>0</v>
      </c>
      <c r="I9" s="113">
        <f>'Lane 1 Team'!I29</f>
        <v>0</v>
      </c>
      <c r="J9" s="112" t="str">
        <f t="shared" si="0"/>
        <v>1900/01/00</v>
      </c>
      <c r="K9" s="120"/>
      <c r="L9" s="122" t="e">
        <f t="shared" si="1"/>
        <v>#N/A</v>
      </c>
      <c r="N9" s="194"/>
      <c r="O9" s="195"/>
      <c r="P9" s="195"/>
      <c r="Q9" s="195"/>
      <c r="R9" s="196"/>
    </row>
    <row r="10" spans="2:18" s="106" customFormat="1" x14ac:dyDescent="0.15">
      <c r="B10" s="112">
        <v>1</v>
      </c>
      <c r="C10" s="106">
        <f>'Results - Derby and Notts'!A28</f>
        <v>12</v>
      </c>
      <c r="D10" s="106" t="str">
        <f>IF(LEFT('Results - Derby and Notts'!E28,1)="O","M",IF(LEFT('Results - Derby and Notts'!E28,1)="F","F",IF(LEFT('Results - Derby and Notts'!E28,1)="B","M",IF(LEFT('Results - Derby and Notts'!E28,1)="G","F","ERROR"))))</f>
        <v>F</v>
      </c>
      <c r="E10" s="113" t="str">
        <f>PROPER('Lane 1 Team'!F30)</f>
        <v/>
      </c>
      <c r="F10" s="113" t="str">
        <f>PROPER('Lane 1 Team'!G30)</f>
        <v/>
      </c>
      <c r="G10" s="114" t="e">
        <f>VLOOKUP(Instructions!$C$27,Clubs,3,FALSE)</f>
        <v>#N/A</v>
      </c>
      <c r="H10" s="115">
        <f>'Lane 1 Team'!H30</f>
        <v>0</v>
      </c>
      <c r="I10" s="113">
        <f>'Lane 1 Team'!I30</f>
        <v>0</v>
      </c>
      <c r="J10" s="112" t="str">
        <f t="shared" si="0"/>
        <v>1900/01/00</v>
      </c>
      <c r="K10" s="120"/>
      <c r="L10" s="122" t="e">
        <f t="shared" si="1"/>
        <v>#N/A</v>
      </c>
      <c r="N10" s="197"/>
      <c r="O10" s="198"/>
      <c r="P10" s="198"/>
      <c r="Q10" s="198"/>
      <c r="R10" s="199"/>
    </row>
    <row r="11" spans="2:18" s="106" customFormat="1" x14ac:dyDescent="0.15">
      <c r="B11" s="112">
        <v>1</v>
      </c>
      <c r="C11" s="106">
        <f>'Results - Derby and Notts'!A30</f>
        <v>13</v>
      </c>
      <c r="D11" s="106" t="str">
        <f>IF(LEFT('Results - Derby and Notts'!E30,1)="O","M",IF(LEFT('Results - Derby and Notts'!E30,1)="F","F",IF(LEFT('Results - Derby and Notts'!E30,1)="B","M",IF(LEFT('Results - Derby and Notts'!E30,1)="G","F","ERROR"))))</f>
        <v>M</v>
      </c>
      <c r="E11" s="113" t="str">
        <f>PROPER('Lane 1 Team'!F31)</f>
        <v/>
      </c>
      <c r="F11" s="113" t="str">
        <f>PROPER('Lane 1 Team'!G31)</f>
        <v/>
      </c>
      <c r="G11" s="114" t="e">
        <f>VLOOKUP(Instructions!$C$27,Clubs,3,FALSE)</f>
        <v>#N/A</v>
      </c>
      <c r="H11" s="115">
        <f>'Lane 1 Team'!H31</f>
        <v>0</v>
      </c>
      <c r="I11" s="113">
        <f>'Lane 1 Team'!I31</f>
        <v>0</v>
      </c>
      <c r="J11" s="112" t="str">
        <f t="shared" si="0"/>
        <v>1900/01/00</v>
      </c>
      <c r="K11" s="120"/>
      <c r="L11" s="122" t="e">
        <f t="shared" si="1"/>
        <v>#N/A</v>
      </c>
      <c r="N11" s="149"/>
      <c r="O11" s="149"/>
      <c r="P11" s="149"/>
      <c r="Q11" s="149"/>
    </row>
    <row r="12" spans="2:18" s="106" customFormat="1" x14ac:dyDescent="0.15">
      <c r="B12" s="112">
        <v>1</v>
      </c>
      <c r="C12" s="106">
        <f>'Results - Derby and Notts'!A32</f>
        <v>14</v>
      </c>
      <c r="D12" s="106" t="str">
        <f>IF(LEFT('Results - Derby and Notts'!E32,1)="O","M",IF(LEFT('Results - Derby and Notts'!E32,1)="F","F",IF(LEFT('Results - Derby and Notts'!E32,1)="B","M",IF(LEFT('Results - Derby and Notts'!E32,1)="G","F","ERROR"))))</f>
        <v>F</v>
      </c>
      <c r="E12" s="113" t="str">
        <f>PROPER('Lane 1 Team'!F32)</f>
        <v/>
      </c>
      <c r="F12" s="113" t="str">
        <f>PROPER('Lane 1 Team'!G32)</f>
        <v/>
      </c>
      <c r="G12" s="114" t="e">
        <f>VLOOKUP(Instructions!$C$27,Clubs,3,FALSE)</f>
        <v>#N/A</v>
      </c>
      <c r="H12" s="115">
        <f>'Lane 1 Team'!H32</f>
        <v>0</v>
      </c>
      <c r="I12" s="113">
        <f>'Lane 1 Team'!I32</f>
        <v>0</v>
      </c>
      <c r="J12" s="112" t="str">
        <f t="shared" si="0"/>
        <v>1900/01/00</v>
      </c>
      <c r="K12" s="120"/>
      <c r="L12" s="122" t="e">
        <f t="shared" si="1"/>
        <v>#N/A</v>
      </c>
      <c r="N12" s="149"/>
      <c r="O12" s="149"/>
      <c r="P12" s="149"/>
      <c r="Q12" s="149"/>
    </row>
    <row r="13" spans="2:18" s="106" customFormat="1" x14ac:dyDescent="0.15">
      <c r="B13" s="112">
        <v>1</v>
      </c>
      <c r="C13" s="106">
        <f>'Results - Derby and Notts'!A34</f>
        <v>15</v>
      </c>
      <c r="D13" s="106" t="str">
        <f>IF(LEFT('Results - Derby and Notts'!E34,1)="O","M",IF(LEFT('Results - Derby and Notts'!E34,1)="F","F",IF(LEFT('Results - Derby and Notts'!E34,1)="B","M",IF(LEFT('Results - Derby and Notts'!E34,1)="G","F","ERROR"))))</f>
        <v>M</v>
      </c>
      <c r="E13" s="113" t="str">
        <f>PROPER('Lane 1 Team'!F33)</f>
        <v/>
      </c>
      <c r="F13" s="113" t="str">
        <f>PROPER('Lane 1 Team'!G33)</f>
        <v/>
      </c>
      <c r="G13" s="114" t="e">
        <f>VLOOKUP(Instructions!$C$27,Clubs,3,FALSE)</f>
        <v>#N/A</v>
      </c>
      <c r="H13" s="115">
        <f>'Lane 1 Team'!H33</f>
        <v>0</v>
      </c>
      <c r="I13" s="113">
        <f>'Lane 1 Team'!I33</f>
        <v>0</v>
      </c>
      <c r="J13" s="112" t="str">
        <f t="shared" si="0"/>
        <v>1900/01/00</v>
      </c>
      <c r="K13" s="120"/>
      <c r="L13" s="122" t="e">
        <f t="shared" si="1"/>
        <v>#N/A</v>
      </c>
      <c r="N13" s="149"/>
      <c r="O13" s="149"/>
      <c r="P13" s="149"/>
      <c r="Q13" s="149"/>
    </row>
    <row r="14" spans="2:18" s="106" customFormat="1" x14ac:dyDescent="0.15">
      <c r="B14" s="112">
        <v>1</v>
      </c>
      <c r="C14" s="106">
        <f>'Results - Derby and Notts'!A36</f>
        <v>16</v>
      </c>
      <c r="D14" s="106" t="str">
        <f>IF(LEFT('Results - Derby and Notts'!E36,1)="O","M",IF(LEFT('Results - Derby and Notts'!E36,1)="F","F",IF(LEFT('Results - Derby and Notts'!E36,1)="B","M",IF(LEFT('Results - Derby and Notts'!E36,1)="G","F","ERROR"))))</f>
        <v>F</v>
      </c>
      <c r="E14" s="113" t="str">
        <f>PROPER('Lane 1 Team'!F34)</f>
        <v/>
      </c>
      <c r="F14" s="113" t="str">
        <f>PROPER('Lane 1 Team'!G34)</f>
        <v/>
      </c>
      <c r="G14" s="114" t="e">
        <f>VLOOKUP(Instructions!$C$27,Clubs,3,FALSE)</f>
        <v>#N/A</v>
      </c>
      <c r="H14" s="115">
        <f>'Lane 1 Team'!H34</f>
        <v>0</v>
      </c>
      <c r="I14" s="113">
        <f>'Lane 1 Team'!I34</f>
        <v>0</v>
      </c>
      <c r="J14" s="112" t="str">
        <f t="shared" si="0"/>
        <v>1900/01/00</v>
      </c>
      <c r="K14" s="120"/>
      <c r="L14" s="122" t="e">
        <f t="shared" si="1"/>
        <v>#N/A</v>
      </c>
      <c r="N14" s="149"/>
      <c r="O14" s="149"/>
      <c r="P14" s="149"/>
      <c r="Q14" s="149"/>
    </row>
    <row r="15" spans="2:18" s="106" customFormat="1" x14ac:dyDescent="0.15">
      <c r="B15" s="112">
        <v>1</v>
      </c>
      <c r="C15" s="106">
        <f>'Results - Derby and Notts'!A38</f>
        <v>17</v>
      </c>
      <c r="D15" s="106" t="str">
        <f>IF(LEFT('Results - Derby and Notts'!E38,1)="O","M",IF(LEFT('Results - Derby and Notts'!E38,1)="F","F",IF(LEFT('Results - Derby and Notts'!E38,1)="B","M",IF(LEFT('Results - Derby and Notts'!E38,1)="G","F","ERROR"))))</f>
        <v>M</v>
      </c>
      <c r="E15" s="113" t="str">
        <f>PROPER('Lane 1 Team'!F35)</f>
        <v/>
      </c>
      <c r="F15" s="113" t="str">
        <f>PROPER('Lane 1 Team'!G35)</f>
        <v/>
      </c>
      <c r="G15" s="114" t="e">
        <f>VLOOKUP(Instructions!$C$27,Clubs,3,FALSE)</f>
        <v>#N/A</v>
      </c>
      <c r="H15" s="115">
        <f>'Lane 1 Team'!H35</f>
        <v>0</v>
      </c>
      <c r="I15" s="113">
        <f>'Lane 1 Team'!I35</f>
        <v>0</v>
      </c>
      <c r="J15" s="112" t="str">
        <f t="shared" si="0"/>
        <v>1900/01/00</v>
      </c>
      <c r="K15" s="120"/>
      <c r="L15" s="122" t="e">
        <f t="shared" si="1"/>
        <v>#N/A</v>
      </c>
      <c r="N15" s="149"/>
      <c r="O15" s="149"/>
      <c r="P15" s="149"/>
      <c r="Q15" s="149"/>
    </row>
    <row r="16" spans="2:18" s="106" customFormat="1" x14ac:dyDescent="0.15">
      <c r="B16" s="112">
        <v>1</v>
      </c>
      <c r="C16" s="106">
        <f>'Results - Derby and Notts'!A40</f>
        <v>18</v>
      </c>
      <c r="D16" s="106" t="str">
        <f>IF(LEFT('Results - Derby and Notts'!E40,1)="O","M",IF(LEFT('Results - Derby and Notts'!E40,1)="F","F",IF(LEFT('Results - Derby and Notts'!E40,1)="B","M",IF(LEFT('Results - Derby and Notts'!E40,1)="G","F","ERROR"))))</f>
        <v>F</v>
      </c>
      <c r="E16" s="113" t="str">
        <f>PROPER('Lane 1 Team'!F36)</f>
        <v/>
      </c>
      <c r="F16" s="113" t="str">
        <f>PROPER('Lane 1 Team'!G36)</f>
        <v/>
      </c>
      <c r="G16" s="114" t="e">
        <f>VLOOKUP(Instructions!$C$27,Clubs,3,FALSE)</f>
        <v>#N/A</v>
      </c>
      <c r="H16" s="115">
        <f>'Lane 1 Team'!H36</f>
        <v>0</v>
      </c>
      <c r="I16" s="113">
        <f>'Lane 1 Team'!I36</f>
        <v>0</v>
      </c>
      <c r="J16" s="112" t="str">
        <f t="shared" si="0"/>
        <v>1900/01/00</v>
      </c>
      <c r="K16" s="120"/>
      <c r="L16" s="122" t="e">
        <f t="shared" si="1"/>
        <v>#N/A</v>
      </c>
      <c r="N16" s="149"/>
      <c r="O16" s="149"/>
      <c r="P16" s="149"/>
      <c r="Q16" s="149"/>
    </row>
    <row r="17" spans="2:17" s="106" customFormat="1" x14ac:dyDescent="0.15">
      <c r="B17" s="112">
        <v>1</v>
      </c>
      <c r="C17" s="106">
        <f>'Results - Derby and Notts'!A42</f>
        <v>19</v>
      </c>
      <c r="D17" s="106" t="str">
        <f>IF(LEFT('Results - Derby and Notts'!E42,1)="O","M",IF(LEFT('Results - Derby and Notts'!E42,1)="F","F",IF(LEFT('Results - Derby and Notts'!E42,1)="B","M",IF(LEFT('Results - Derby and Notts'!E42,1)="G","F","ERROR"))))</f>
        <v>M</v>
      </c>
      <c r="E17" s="113" t="str">
        <f>PROPER('Lane 1 Team'!F37)</f>
        <v/>
      </c>
      <c r="F17" s="113" t="str">
        <f>PROPER('Lane 1 Team'!G37)</f>
        <v/>
      </c>
      <c r="G17" s="114" t="e">
        <f>VLOOKUP(Instructions!$C$27,Clubs,3,FALSE)</f>
        <v>#N/A</v>
      </c>
      <c r="H17" s="115">
        <f>'Lane 1 Team'!H37</f>
        <v>0</v>
      </c>
      <c r="I17" s="113">
        <f>'Lane 1 Team'!I37</f>
        <v>0</v>
      </c>
      <c r="J17" s="112" t="str">
        <f t="shared" si="0"/>
        <v>1900/01/00</v>
      </c>
      <c r="K17" s="120"/>
      <c r="L17" s="122" t="e">
        <f t="shared" si="1"/>
        <v>#N/A</v>
      </c>
      <c r="N17" s="149"/>
      <c r="O17" s="149"/>
      <c r="P17" s="149"/>
      <c r="Q17" s="149"/>
    </row>
    <row r="18" spans="2:17" s="106" customFormat="1" x14ac:dyDescent="0.15">
      <c r="B18" s="112">
        <v>1</v>
      </c>
      <c r="C18" s="106">
        <f>'Results - Derby and Notts'!A44</f>
        <v>20</v>
      </c>
      <c r="D18" s="106" t="str">
        <f>IF(LEFT('Results - Derby and Notts'!E44,1)="O","M",IF(LEFT('Results - Derby and Notts'!E44,1)="F","F",IF(LEFT('Results - Derby and Notts'!E44,1)="B","M",IF(LEFT('Results - Derby and Notts'!E44,1)="G","F","ERROR"))))</f>
        <v>F</v>
      </c>
      <c r="E18" s="113" t="str">
        <f>PROPER('Lane 1 Team'!F38)</f>
        <v/>
      </c>
      <c r="F18" s="113" t="str">
        <f>PROPER('Lane 1 Team'!G38)</f>
        <v/>
      </c>
      <c r="G18" s="114" t="e">
        <f>VLOOKUP(Instructions!$C$27,Clubs,3,FALSE)</f>
        <v>#N/A</v>
      </c>
      <c r="H18" s="115">
        <f>'Lane 1 Team'!H38</f>
        <v>0</v>
      </c>
      <c r="I18" s="113">
        <f>'Lane 1 Team'!I38</f>
        <v>0</v>
      </c>
      <c r="J18" s="112" t="str">
        <f t="shared" si="0"/>
        <v>1900/01/00</v>
      </c>
      <c r="K18" s="120"/>
      <c r="L18" s="122" t="e">
        <f t="shared" si="1"/>
        <v>#N/A</v>
      </c>
      <c r="N18" s="149"/>
      <c r="O18" s="149"/>
      <c r="P18" s="149"/>
      <c r="Q18" s="149"/>
    </row>
    <row r="19" spans="2:17" s="106" customFormat="1" x14ac:dyDescent="0.15">
      <c r="B19" s="112">
        <v>1</v>
      </c>
      <c r="C19" s="106">
        <f>'Results - Derby and Notts'!A46</f>
        <v>21</v>
      </c>
      <c r="D19" s="106" t="str">
        <f>IF(LEFT('Results - Derby and Notts'!E46,1)="O","M",IF(LEFT('Results - Derby and Notts'!E46,1)="F","F",IF(LEFT('Results - Derby and Notts'!E46,1)="B","M",IF(LEFT('Results - Derby and Notts'!E46,1)="G","F","ERROR"))))</f>
        <v>M</v>
      </c>
      <c r="E19" s="113" t="str">
        <f>PROPER('Lane 1 Team'!F39)</f>
        <v/>
      </c>
      <c r="F19" s="113" t="str">
        <f>PROPER('Lane 1 Team'!G39)</f>
        <v/>
      </c>
      <c r="G19" s="114" t="e">
        <f>VLOOKUP(Instructions!$C$27,Clubs,3,FALSE)</f>
        <v>#N/A</v>
      </c>
      <c r="H19" s="115">
        <f>'Lane 1 Team'!H39</f>
        <v>0</v>
      </c>
      <c r="I19" s="113">
        <f>'Lane 1 Team'!I39</f>
        <v>0</v>
      </c>
      <c r="J19" s="112" t="str">
        <f t="shared" si="0"/>
        <v>1900/01/00</v>
      </c>
      <c r="K19" s="120"/>
      <c r="L19" s="122" t="e">
        <f t="shared" si="1"/>
        <v>#N/A</v>
      </c>
      <c r="N19" s="149"/>
      <c r="O19" s="149"/>
      <c r="P19" s="149"/>
      <c r="Q19" s="149"/>
    </row>
    <row r="20" spans="2:17" s="106" customFormat="1" x14ac:dyDescent="0.15">
      <c r="B20" s="112">
        <v>1</v>
      </c>
      <c r="C20" s="106">
        <f>'Results - Derby and Notts'!A48</f>
        <v>22</v>
      </c>
      <c r="D20" s="106" t="str">
        <f>IF(LEFT('Results - Derby and Notts'!E48,1)="O","M",IF(LEFT('Results - Derby and Notts'!E48,1)="F","F",IF(LEFT('Results - Derby and Notts'!E48,1)="B","M",IF(LEFT('Results - Derby and Notts'!E48,1)="G","F","ERROR"))))</f>
        <v>F</v>
      </c>
      <c r="E20" s="113" t="str">
        <f>PROPER('Lane 1 Team'!F40)</f>
        <v/>
      </c>
      <c r="F20" s="113" t="str">
        <f>PROPER('Lane 1 Team'!G40)</f>
        <v/>
      </c>
      <c r="G20" s="114" t="e">
        <f>VLOOKUP(Instructions!$C$27,Clubs,3,FALSE)</f>
        <v>#N/A</v>
      </c>
      <c r="H20" s="115">
        <f>'Lane 1 Team'!H40</f>
        <v>0</v>
      </c>
      <c r="I20" s="113">
        <f>'Lane 1 Team'!I40</f>
        <v>0</v>
      </c>
      <c r="J20" s="112" t="str">
        <f t="shared" si="0"/>
        <v>1900/01/00</v>
      </c>
      <c r="K20" s="120"/>
      <c r="L20" s="122" t="e">
        <f t="shared" si="1"/>
        <v>#N/A</v>
      </c>
      <c r="N20" s="149"/>
      <c r="O20" s="149"/>
      <c r="P20" s="149"/>
      <c r="Q20" s="149"/>
    </row>
    <row r="21" spans="2:17" s="106" customFormat="1" x14ac:dyDescent="0.15">
      <c r="B21" s="112">
        <v>1</v>
      </c>
      <c r="C21" s="106">
        <f>'Results - Derby and Notts'!A50</f>
        <v>23</v>
      </c>
      <c r="D21" s="106" t="str">
        <f>IF(LEFT('Results - Derby and Notts'!E50,1)="O","M",IF(LEFT('Results - Derby and Notts'!E50,1)="F","F",IF(LEFT('Results - Derby and Notts'!E50,1)="B","M",IF(LEFT('Results - Derby and Notts'!E50,1)="G","F","ERROR"))))</f>
        <v>M</v>
      </c>
      <c r="E21" s="113" t="str">
        <f>PROPER('Lane 1 Team'!F41)</f>
        <v/>
      </c>
      <c r="F21" s="113" t="str">
        <f>PROPER('Lane 1 Team'!G41)</f>
        <v/>
      </c>
      <c r="G21" s="114" t="e">
        <f>VLOOKUP(Instructions!$C$27,Clubs,3,FALSE)</f>
        <v>#N/A</v>
      </c>
      <c r="H21" s="115">
        <f>'Lane 1 Team'!H41</f>
        <v>0</v>
      </c>
      <c r="I21" s="113">
        <f>'Lane 1 Team'!I41</f>
        <v>0</v>
      </c>
      <c r="J21" s="112" t="str">
        <f t="shared" si="0"/>
        <v>1900/01/00</v>
      </c>
      <c r="K21" s="120"/>
      <c r="L21" s="122" t="e">
        <f t="shared" si="1"/>
        <v>#N/A</v>
      </c>
      <c r="N21" s="149"/>
      <c r="O21" s="149"/>
      <c r="P21" s="149"/>
      <c r="Q21" s="149"/>
    </row>
    <row r="22" spans="2:17" s="106" customFormat="1" x14ac:dyDescent="0.15">
      <c r="B22" s="112">
        <v>1</v>
      </c>
      <c r="C22" s="106">
        <f>'Results - Derby and Notts'!A52</f>
        <v>24</v>
      </c>
      <c r="D22" s="106" t="str">
        <f>IF(LEFT('Results - Derby and Notts'!E52,1)="O","M",IF(LEFT('Results - Derby and Notts'!E52,1)="F","F",IF(LEFT('Results - Derby and Notts'!E52,1)="B","M",IF(LEFT('Results - Derby and Notts'!E52,1)="G","F","ERROR"))))</f>
        <v>F</v>
      </c>
      <c r="E22" s="113" t="str">
        <f>PROPER('Lane 1 Team'!F42)</f>
        <v/>
      </c>
      <c r="F22" s="113" t="str">
        <f>PROPER('Lane 1 Team'!G42)</f>
        <v/>
      </c>
      <c r="G22" s="114" t="e">
        <f>VLOOKUP(Instructions!$C$27,Clubs,3,FALSE)</f>
        <v>#N/A</v>
      </c>
      <c r="H22" s="115">
        <f>'Lane 1 Team'!H42</f>
        <v>0</v>
      </c>
      <c r="I22" s="113">
        <f>'Lane 1 Team'!I42</f>
        <v>0</v>
      </c>
      <c r="J22" s="112" t="str">
        <f t="shared" si="0"/>
        <v>1900/01/00</v>
      </c>
      <c r="K22" s="120"/>
      <c r="L22" s="122" t="e">
        <f t="shared" si="1"/>
        <v>#N/A</v>
      </c>
      <c r="N22" s="149"/>
      <c r="O22" s="149"/>
      <c r="P22" s="149"/>
      <c r="Q22" s="149"/>
    </row>
    <row r="23" spans="2:17" s="106" customFormat="1" x14ac:dyDescent="0.15">
      <c r="B23" s="112">
        <v>1</v>
      </c>
      <c r="C23" s="106">
        <f>'Results - Derby and Notts'!A54</f>
        <v>25</v>
      </c>
      <c r="D23" s="106" t="str">
        <f>IF(LEFT('Results - Derby and Notts'!E54,1)="O","M",IF(LEFT('Results - Derby and Notts'!E54,1)="F","F",IF(LEFT('Results - Derby and Notts'!E54,1)="B","M",IF(LEFT('Results - Derby and Notts'!E54,1)="G","F","ERROR"))))</f>
        <v>M</v>
      </c>
      <c r="E23" s="113" t="str">
        <f>PROPER('Lane 1 Team'!F43)</f>
        <v/>
      </c>
      <c r="F23" s="113" t="str">
        <f>PROPER('Lane 1 Team'!G43)</f>
        <v/>
      </c>
      <c r="G23" s="114" t="e">
        <f>VLOOKUP(Instructions!$C$27,Clubs,3,FALSE)</f>
        <v>#N/A</v>
      </c>
      <c r="H23" s="115">
        <f>'Lane 1 Team'!H43</f>
        <v>0</v>
      </c>
      <c r="I23" s="113">
        <f>'Lane 1 Team'!I43</f>
        <v>0</v>
      </c>
      <c r="J23" s="112" t="str">
        <f t="shared" si="0"/>
        <v>1900/01/00</v>
      </c>
      <c r="K23" s="120"/>
      <c r="L23" s="122" t="e">
        <f t="shared" si="1"/>
        <v>#N/A</v>
      </c>
    </row>
    <row r="24" spans="2:17" s="106" customFormat="1" x14ac:dyDescent="0.15">
      <c r="B24" s="112">
        <v>1</v>
      </c>
      <c r="C24" s="106">
        <f>'Results - Derby and Notts'!A56</f>
        <v>26</v>
      </c>
      <c r="D24" s="106" t="str">
        <f>IF(LEFT('Results - Derby and Notts'!E56,1)="O","M",IF(LEFT('Results - Derby and Notts'!E56,1)="F","F",IF(LEFT('Results - Derby and Notts'!E56,1)="B","M",IF(LEFT('Results - Derby and Notts'!E56,1)="G","F","ERROR"))))</f>
        <v>F</v>
      </c>
      <c r="E24" s="113" t="str">
        <f>PROPER('Lane 1 Team'!F44)</f>
        <v/>
      </c>
      <c r="F24" s="113" t="str">
        <f>PROPER('Lane 1 Team'!G44)</f>
        <v/>
      </c>
      <c r="G24" s="114" t="e">
        <f>VLOOKUP(Instructions!$C$27,Clubs,3,FALSE)</f>
        <v>#N/A</v>
      </c>
      <c r="H24" s="115">
        <f>'Lane 1 Team'!H44</f>
        <v>0</v>
      </c>
      <c r="I24" s="113">
        <f>'Lane 1 Team'!I44</f>
        <v>0</v>
      </c>
      <c r="J24" s="112" t="str">
        <f t="shared" si="0"/>
        <v>1900/01/00</v>
      </c>
      <c r="K24" s="120"/>
      <c r="L24" s="122" t="e">
        <f t="shared" si="1"/>
        <v>#N/A</v>
      </c>
    </row>
    <row r="25" spans="2:17" s="106" customFormat="1" x14ac:dyDescent="0.15">
      <c r="B25" s="112">
        <v>1</v>
      </c>
      <c r="C25" s="106">
        <f>'Results - Derby and Notts'!A58</f>
        <v>27</v>
      </c>
      <c r="D25" s="106" t="str">
        <f>IF(LEFT('Results - Derby and Notts'!E58,1)="O","M",IF(LEFT('Results - Derby and Notts'!E58,1)="F","F",IF(LEFT('Results - Derby and Notts'!E58,1)="B","M",IF(LEFT('Results - Derby and Notts'!E58,1)="G","F","ERROR"))))</f>
        <v>M</v>
      </c>
      <c r="E25" s="113" t="str">
        <f>PROPER('Lane 1 Team'!F45)</f>
        <v/>
      </c>
      <c r="F25" s="113" t="str">
        <f>PROPER('Lane 1 Team'!G45)</f>
        <v/>
      </c>
      <c r="G25" s="114" t="e">
        <f>VLOOKUP(Instructions!$C$27,Clubs,3,FALSE)</f>
        <v>#N/A</v>
      </c>
      <c r="H25" s="115">
        <f>'Lane 1 Team'!H45</f>
        <v>0</v>
      </c>
      <c r="I25" s="113">
        <f>'Lane 1 Team'!I45</f>
        <v>0</v>
      </c>
      <c r="J25" s="112" t="str">
        <f t="shared" si="0"/>
        <v>1900/01/00</v>
      </c>
      <c r="K25" s="120"/>
      <c r="L25" s="122" t="e">
        <f t="shared" si="1"/>
        <v>#N/A</v>
      </c>
    </row>
    <row r="26" spans="2:17" s="106" customFormat="1" x14ac:dyDescent="0.15">
      <c r="B26" s="112">
        <v>1</v>
      </c>
      <c r="C26" s="106">
        <f>'Results - Derby and Notts'!A60</f>
        <v>28</v>
      </c>
      <c r="D26" s="106" t="str">
        <f>IF(LEFT('Results - Derby and Notts'!E60,1)="O","M",IF(LEFT('Results - Derby and Notts'!E60,1)="F","F",IF(LEFT('Results - Derby and Notts'!E60,1)="B","M",IF(LEFT('Results - Derby and Notts'!E60,1)="G","F","ERROR"))))</f>
        <v>F</v>
      </c>
      <c r="E26" s="113" t="str">
        <f>PROPER('Lane 1 Team'!F46)</f>
        <v/>
      </c>
      <c r="F26" s="113" t="str">
        <f>PROPER('Lane 1 Team'!G46)</f>
        <v/>
      </c>
      <c r="G26" s="114" t="e">
        <f>VLOOKUP(Instructions!$C$27,Clubs,3,FALSE)</f>
        <v>#N/A</v>
      </c>
      <c r="H26" s="115">
        <f>'Lane 1 Team'!H46</f>
        <v>0</v>
      </c>
      <c r="I26" s="113">
        <f>'Lane 1 Team'!I46</f>
        <v>0</v>
      </c>
      <c r="J26" s="112" t="str">
        <f t="shared" si="0"/>
        <v>1900/01/00</v>
      </c>
      <c r="K26" s="120"/>
      <c r="L26" s="122" t="e">
        <f t="shared" si="1"/>
        <v>#N/A</v>
      </c>
    </row>
    <row r="27" spans="2:17" s="106" customFormat="1" x14ac:dyDescent="0.15">
      <c r="B27" s="112">
        <v>1</v>
      </c>
      <c r="C27" s="106">
        <f>'Results - Derby and Notts'!A62</f>
        <v>29</v>
      </c>
      <c r="D27" s="106" t="str">
        <f>IF(LEFT('Results - Derby and Notts'!E62,1)="O","M",IF(LEFT('Results - Derby and Notts'!E62,1)="F","F",IF(LEFT('Results - Derby and Notts'!E62,1)="B","M",IF(LEFT('Results - Derby and Notts'!E62,1)="G","F","ERROR"))))</f>
        <v>M</v>
      </c>
      <c r="E27" s="113" t="str">
        <f>PROPER('Lane 1 Team'!F47)</f>
        <v/>
      </c>
      <c r="F27" s="113" t="str">
        <f>PROPER('Lane 1 Team'!G47)</f>
        <v/>
      </c>
      <c r="G27" s="114" t="e">
        <f>VLOOKUP(Instructions!$C$27,Clubs,3,FALSE)</f>
        <v>#N/A</v>
      </c>
      <c r="H27" s="115">
        <f>'Lane 1 Team'!H47</f>
        <v>0</v>
      </c>
      <c r="I27" s="113">
        <f>'Lane 1 Team'!I47</f>
        <v>0</v>
      </c>
      <c r="J27" s="112" t="str">
        <f t="shared" si="0"/>
        <v>1900/01/00</v>
      </c>
      <c r="K27" s="120"/>
      <c r="L27" s="122" t="e">
        <f t="shared" si="1"/>
        <v>#N/A</v>
      </c>
    </row>
    <row r="28" spans="2:17" s="106" customFormat="1" x14ac:dyDescent="0.15">
      <c r="B28" s="112">
        <v>1</v>
      </c>
      <c r="C28" s="106">
        <f>'Results - Derby and Notts'!A64</f>
        <v>30</v>
      </c>
      <c r="D28" s="106" t="str">
        <f>IF(LEFT('Results - Derby and Notts'!E64,1)="O","M",IF(LEFT('Results - Derby and Notts'!E64,1)="F","F",IF(LEFT('Results - Derby and Notts'!E64,1)="B","M",IF(LEFT('Results - Derby and Notts'!E64,1)="G","F","ERROR"))))</f>
        <v>F</v>
      </c>
      <c r="E28" s="113" t="str">
        <f>PROPER('Lane 1 Team'!F48)</f>
        <v/>
      </c>
      <c r="F28" s="113" t="str">
        <f>PROPER('Lane 1 Team'!G48)</f>
        <v/>
      </c>
      <c r="G28" s="114" t="e">
        <f>VLOOKUP(Instructions!$C$27,Clubs,3,FALSE)</f>
        <v>#N/A</v>
      </c>
      <c r="H28" s="115">
        <f>'Lane 1 Team'!H48</f>
        <v>0</v>
      </c>
      <c r="I28" s="113">
        <f>'Lane 1 Team'!I48</f>
        <v>0</v>
      </c>
      <c r="J28" s="112" t="str">
        <f t="shared" si="0"/>
        <v>1900/01/00</v>
      </c>
      <c r="K28" s="120"/>
      <c r="L28" s="122" t="e">
        <f t="shared" si="1"/>
        <v>#N/A</v>
      </c>
    </row>
    <row r="29" spans="2:17" s="106" customFormat="1" x14ac:dyDescent="0.15">
      <c r="B29" s="112">
        <v>1</v>
      </c>
      <c r="C29" s="106">
        <f>'Results - Derby and Notts'!A66</f>
        <v>31</v>
      </c>
      <c r="D29" s="106" t="str">
        <f>IF(LEFT('Results - Derby and Notts'!E66,1)="O","M",IF(LEFT('Results - Derby and Notts'!E66,1)="F","F",IF(LEFT('Results - Derby and Notts'!E66,1)="B","M",IF(LEFT('Results - Derby and Notts'!E66,1)="G","F","ERROR"))))</f>
        <v>M</v>
      </c>
      <c r="E29" s="113" t="str">
        <f>PROPER('Lane 1 Team'!F49)</f>
        <v/>
      </c>
      <c r="F29" s="113" t="str">
        <f>PROPER('Lane 1 Team'!G49)</f>
        <v/>
      </c>
      <c r="G29" s="114" t="e">
        <f>VLOOKUP(Instructions!$C$27,Clubs,3,FALSE)</f>
        <v>#N/A</v>
      </c>
      <c r="H29" s="115">
        <f>'Lane 1 Team'!H49</f>
        <v>0</v>
      </c>
      <c r="I29" s="113">
        <f>'Lane 1 Team'!I49</f>
        <v>0</v>
      </c>
      <c r="J29" s="112" t="str">
        <f t="shared" si="0"/>
        <v>1900/01/00</v>
      </c>
      <c r="K29" s="120"/>
      <c r="L29" s="122" t="e">
        <f t="shared" si="1"/>
        <v>#N/A</v>
      </c>
    </row>
    <row r="30" spans="2:17" s="106" customFormat="1" x14ac:dyDescent="0.15">
      <c r="B30" s="112">
        <v>1</v>
      </c>
      <c r="C30" s="106">
        <f>'Results - Derby and Notts'!A68</f>
        <v>32</v>
      </c>
      <c r="D30" s="106" t="str">
        <f>IF(LEFT('Results - Derby and Notts'!E68,1)="O","M",IF(LEFT('Results - Derby and Notts'!E68,1)="F","F",IF(LEFT('Results - Derby and Notts'!E68,1)="B","M",IF(LEFT('Results - Derby and Notts'!E68,1)="G","F","ERROR"))))</f>
        <v>F</v>
      </c>
      <c r="E30" s="113" t="str">
        <f>PROPER('Lane 1 Team'!F50)</f>
        <v/>
      </c>
      <c r="F30" s="113" t="str">
        <f>PROPER('Lane 1 Team'!G50)</f>
        <v/>
      </c>
      <c r="G30" s="114" t="e">
        <f>VLOOKUP(Instructions!$C$27,Clubs,3,FALSE)</f>
        <v>#N/A</v>
      </c>
      <c r="H30" s="115">
        <f>'Lane 1 Team'!H50</f>
        <v>0</v>
      </c>
      <c r="I30" s="113">
        <f>'Lane 1 Team'!I50</f>
        <v>0</v>
      </c>
      <c r="J30" s="112" t="str">
        <f t="shared" si="0"/>
        <v>1900/01/00</v>
      </c>
      <c r="K30" s="120"/>
      <c r="L30" s="122" t="e">
        <f t="shared" si="1"/>
        <v>#N/A</v>
      </c>
    </row>
    <row r="31" spans="2:17" s="106" customFormat="1" x14ac:dyDescent="0.15">
      <c r="B31" s="112">
        <v>1</v>
      </c>
      <c r="C31" s="106">
        <f>'Results - Derby and Notts'!A70</f>
        <v>33</v>
      </c>
      <c r="D31" s="106" t="str">
        <f>IF(LEFT('Results - Derby and Notts'!E70,1)="O","M",IF(LEFT('Results - Derby and Notts'!E70,1)="F","F",IF(LEFT('Results - Derby and Notts'!E70,1)="B","M",IF(LEFT('Results - Derby and Notts'!E70,1)="G","F","ERROR"))))</f>
        <v>M</v>
      </c>
      <c r="E31" s="113" t="str">
        <f>PROPER('Lane 1 Team'!F51)</f>
        <v/>
      </c>
      <c r="F31" s="113" t="str">
        <f>PROPER('Lane 1 Team'!G51)</f>
        <v/>
      </c>
      <c r="G31" s="114" t="e">
        <f>VLOOKUP(Instructions!$C$27,Clubs,3,FALSE)</f>
        <v>#N/A</v>
      </c>
      <c r="H31" s="115">
        <f>'Lane 1 Team'!H51</f>
        <v>0</v>
      </c>
      <c r="I31" s="113">
        <f>'Lane 1 Team'!I51</f>
        <v>0</v>
      </c>
      <c r="J31" s="112" t="str">
        <f t="shared" si="0"/>
        <v>1900/01/00</v>
      </c>
      <c r="K31" s="120"/>
      <c r="L31" s="122" t="e">
        <f t="shared" si="1"/>
        <v>#N/A</v>
      </c>
    </row>
    <row r="32" spans="2:17" s="106" customFormat="1" x14ac:dyDescent="0.15">
      <c r="B32" s="112">
        <v>1</v>
      </c>
      <c r="C32" s="106">
        <f>'Results - Derby and Notts'!A72</f>
        <v>34</v>
      </c>
      <c r="D32" s="106" t="str">
        <f>IF(LEFT('Results - Derby and Notts'!E72,1)="O","M",IF(LEFT('Results - Derby and Notts'!E72,1)="F","F",IF(LEFT('Results - Derby and Notts'!E72,1)="B","M",IF(LEFT('Results - Derby and Notts'!E72,1)="G","F","ERROR"))))</f>
        <v>F</v>
      </c>
      <c r="E32" s="113" t="str">
        <f>PROPER('Lane 1 Team'!F52)</f>
        <v/>
      </c>
      <c r="F32" s="113" t="str">
        <f>PROPER('Lane 1 Team'!G52)</f>
        <v/>
      </c>
      <c r="G32" s="114" t="e">
        <f>VLOOKUP(Instructions!$C$27,Clubs,3,FALSE)</f>
        <v>#N/A</v>
      </c>
      <c r="H32" s="115">
        <f>'Lane 1 Team'!H52</f>
        <v>0</v>
      </c>
      <c r="I32" s="113">
        <f>'Lane 1 Team'!I52</f>
        <v>0</v>
      </c>
      <c r="J32" s="112" t="str">
        <f t="shared" si="0"/>
        <v>1900/01/00</v>
      </c>
      <c r="K32" s="120"/>
      <c r="L32" s="122" t="e">
        <f t="shared" si="1"/>
        <v>#N/A</v>
      </c>
    </row>
    <row r="33" spans="2:12" s="106" customFormat="1" x14ac:dyDescent="0.15">
      <c r="B33" s="112">
        <v>1</v>
      </c>
      <c r="C33" s="106">
        <f>'Results - Derby and Notts'!A74</f>
        <v>35</v>
      </c>
      <c r="D33" s="106" t="str">
        <f>IF(LEFT('Results - Derby and Notts'!E74,1)="O","M",IF(LEFT('Results - Derby and Notts'!E74,1)="F","F",IF(LEFT('Results - Derby and Notts'!E74,1)="B","M",IF(LEFT('Results - Derby and Notts'!E74,1)="G","F","ERROR"))))</f>
        <v>M</v>
      </c>
      <c r="E33" s="113" t="str">
        <f>PROPER('Lane 1 Team'!F53)</f>
        <v/>
      </c>
      <c r="F33" s="113" t="str">
        <f>PROPER('Lane 1 Team'!G53)</f>
        <v/>
      </c>
      <c r="G33" s="114" t="e">
        <f>VLOOKUP(Instructions!$C$27,Clubs,3,FALSE)</f>
        <v>#N/A</v>
      </c>
      <c r="H33" s="115">
        <f>'Lane 1 Team'!H53</f>
        <v>0</v>
      </c>
      <c r="I33" s="113">
        <f>'Lane 1 Team'!I53</f>
        <v>0</v>
      </c>
      <c r="J33" s="112" t="str">
        <f t="shared" si="0"/>
        <v>1900/01/00</v>
      </c>
      <c r="K33" s="120"/>
      <c r="L33" s="122" t="e">
        <f t="shared" si="1"/>
        <v>#N/A</v>
      </c>
    </row>
    <row r="34" spans="2:12" s="106" customFormat="1" x14ac:dyDescent="0.15">
      <c r="B34" s="112">
        <v>1</v>
      </c>
      <c r="C34" s="106">
        <f>'Results - Derby and Notts'!A76</f>
        <v>36</v>
      </c>
      <c r="D34" s="106" t="str">
        <f>IF(LEFT('Results - Derby and Notts'!E76,1)="O","M",IF(LEFT('Results - Derby and Notts'!E76,1)="F","F",IF(LEFT('Results - Derby and Notts'!E76,1)="B","M",IF(LEFT('Results - Derby and Notts'!E76,1)="G","F","ERROR"))))</f>
        <v>F</v>
      </c>
      <c r="E34" s="113" t="str">
        <f>PROPER('Lane 1 Team'!F54)</f>
        <v/>
      </c>
      <c r="F34" s="113" t="str">
        <f>PROPER('Lane 1 Team'!G54)</f>
        <v/>
      </c>
      <c r="G34" s="114" t="e">
        <f>VLOOKUP(Instructions!$C$27,Clubs,3,FALSE)</f>
        <v>#N/A</v>
      </c>
      <c r="H34" s="115">
        <f>'Lane 1 Team'!H54</f>
        <v>0</v>
      </c>
      <c r="I34" s="113">
        <f>'Lane 1 Team'!I54</f>
        <v>0</v>
      </c>
      <c r="J34" s="112" t="str">
        <f t="shared" si="0"/>
        <v>1900/01/00</v>
      </c>
      <c r="K34" s="120"/>
      <c r="L34" s="122" t="e">
        <f t="shared" si="1"/>
        <v>#N/A</v>
      </c>
    </row>
    <row r="35" spans="2:12" s="106" customFormat="1" x14ac:dyDescent="0.15">
      <c r="B35" s="112">
        <v>2</v>
      </c>
      <c r="C35" s="106">
        <f>'Results - Derby and Notts'!A14</f>
        <v>5</v>
      </c>
      <c r="D35" s="106" t="str">
        <f>IF(LEFT('Results - Derby and Notts'!E14,1)="O","M",IF(LEFT('Results - Derby and Notts'!E14,1)="F","F",IF(LEFT('Results - Derby and Notts'!E14,1)="B","M",IF(LEFT('Results - Derby and Notts'!E14,1)="G","F","ERROR"))))</f>
        <v>M</v>
      </c>
      <c r="E35" s="113" t="str">
        <f>PROPER('Lane 2 Team'!F23)</f>
        <v/>
      </c>
      <c r="F35" s="113" t="str">
        <f>PROPER('Lane 2 Team'!G23)</f>
        <v/>
      </c>
      <c r="G35" s="114" t="e">
        <f>VLOOKUP(Instructions!$F$27,Clubs,3,FALSE)</f>
        <v>#N/A</v>
      </c>
      <c r="H35" s="115">
        <f>'Lane 2 Team'!H23</f>
        <v>0</v>
      </c>
      <c r="I35" s="113">
        <f>'Lane 2 Team'!I23</f>
        <v>0</v>
      </c>
      <c r="J35" s="112" t="str">
        <f t="shared" si="0"/>
        <v>1900/01/00</v>
      </c>
      <c r="K35" s="120"/>
      <c r="L35" s="122" t="e">
        <f t="shared" si="1"/>
        <v>#N/A</v>
      </c>
    </row>
    <row r="36" spans="2:12" s="106" customFormat="1" x14ac:dyDescent="0.15">
      <c r="B36" s="112">
        <v>2</v>
      </c>
      <c r="C36" s="106">
        <f>'Results - Derby and Notts'!A16</f>
        <v>6</v>
      </c>
      <c r="D36" s="106" t="str">
        <f>IF(LEFT('Results - Derby and Notts'!E16,1)="O","M",IF(LEFT('Results - Derby and Notts'!E16,1)="F","F",IF(LEFT('Results - Derby and Notts'!E16,1)="B","M",IF(LEFT('Results - Derby and Notts'!E16,1)="G","F","ERROR"))))</f>
        <v>F</v>
      </c>
      <c r="E36" s="113" t="str">
        <f>PROPER('Lane 2 Team'!F24)</f>
        <v/>
      </c>
      <c r="F36" s="113" t="str">
        <f>PROPER('Lane 2 Team'!G24)</f>
        <v/>
      </c>
      <c r="G36" s="114" t="e">
        <f>VLOOKUP(Instructions!$F$27,Clubs,3,FALSE)</f>
        <v>#N/A</v>
      </c>
      <c r="H36" s="115">
        <f>'Lane 2 Team'!H24</f>
        <v>0</v>
      </c>
      <c r="I36" s="113">
        <f>'Lane 2 Team'!I24</f>
        <v>0</v>
      </c>
      <c r="J36" s="112" t="str">
        <f t="shared" si="0"/>
        <v>1900/01/00</v>
      </c>
      <c r="K36" s="120"/>
      <c r="L36" s="122" t="e">
        <f t="shared" si="1"/>
        <v>#N/A</v>
      </c>
    </row>
    <row r="37" spans="2:12" s="106" customFormat="1" x14ac:dyDescent="0.15">
      <c r="B37" s="112">
        <v>2</v>
      </c>
      <c r="C37" s="106">
        <f>'Results - Derby and Notts'!A18</f>
        <v>7</v>
      </c>
      <c r="D37" s="106" t="str">
        <f>IF(LEFT('Results - Derby and Notts'!E18,1)="O","M",IF(LEFT('Results - Derby and Notts'!E18,1)="F","F",IF(LEFT('Results - Derby and Notts'!E18,1)="B","M",IF(LEFT('Results - Derby and Notts'!E18,1)="G","F","ERROR"))))</f>
        <v>M</v>
      </c>
      <c r="E37" s="113" t="str">
        <f>PROPER('Lane 2 Team'!F25)</f>
        <v/>
      </c>
      <c r="F37" s="113" t="str">
        <f>PROPER('Lane 2 Team'!G25)</f>
        <v/>
      </c>
      <c r="G37" s="114" t="e">
        <f>VLOOKUP(Instructions!$F$27,Clubs,3,FALSE)</f>
        <v>#N/A</v>
      </c>
      <c r="H37" s="115">
        <f>'Lane 2 Team'!H25</f>
        <v>0</v>
      </c>
      <c r="I37" s="113">
        <f>'Lane 2 Team'!I25</f>
        <v>0</v>
      </c>
      <c r="J37" s="112" t="str">
        <f t="shared" si="0"/>
        <v>1900/01/00</v>
      </c>
      <c r="K37" s="120"/>
      <c r="L37" s="122" t="e">
        <f t="shared" si="1"/>
        <v>#N/A</v>
      </c>
    </row>
    <row r="38" spans="2:12" s="106" customFormat="1" x14ac:dyDescent="0.15">
      <c r="B38" s="112">
        <v>2</v>
      </c>
      <c r="C38" s="106">
        <f>'Results - Derby and Notts'!A20</f>
        <v>8</v>
      </c>
      <c r="D38" s="106" t="str">
        <f>IF(LEFT('Results - Derby and Notts'!E20,1)="O","M",IF(LEFT('Results - Derby and Notts'!E20,1)="F","F",IF(LEFT('Results - Derby and Notts'!E20,1)="B","M",IF(LEFT('Results - Derby and Notts'!E20,1)="G","F","ERROR"))))</f>
        <v>F</v>
      </c>
      <c r="E38" s="113" t="str">
        <f>PROPER('Lane 2 Team'!F26)</f>
        <v/>
      </c>
      <c r="F38" s="113" t="str">
        <f>PROPER('Lane 2 Team'!G26)</f>
        <v/>
      </c>
      <c r="G38" s="114" t="e">
        <f>VLOOKUP(Instructions!$F$27,Clubs,3,FALSE)</f>
        <v>#N/A</v>
      </c>
      <c r="H38" s="115">
        <f>'Lane 2 Team'!H26</f>
        <v>0</v>
      </c>
      <c r="I38" s="113">
        <f>'Lane 2 Team'!I26</f>
        <v>0</v>
      </c>
      <c r="J38" s="112" t="str">
        <f t="shared" si="0"/>
        <v>1900/01/00</v>
      </c>
      <c r="K38" s="120"/>
      <c r="L38" s="122" t="e">
        <f t="shared" si="1"/>
        <v>#N/A</v>
      </c>
    </row>
    <row r="39" spans="2:12" s="106" customFormat="1" x14ac:dyDescent="0.15">
      <c r="B39" s="112">
        <v>2</v>
      </c>
      <c r="C39" s="106">
        <f>'Results - Derby and Notts'!A22</f>
        <v>9</v>
      </c>
      <c r="D39" s="106" t="str">
        <f>IF(LEFT('Results - Derby and Notts'!E22,1)="O","M",IF(LEFT('Results - Derby and Notts'!E22,1)="F","F",IF(LEFT('Results - Derby and Notts'!E22,1)="B","M",IF(LEFT('Results - Derby and Notts'!E22,1)="G","F","ERROR"))))</f>
        <v>M</v>
      </c>
      <c r="E39" s="113" t="str">
        <f>PROPER('Lane 2 Team'!F27)</f>
        <v/>
      </c>
      <c r="F39" s="113" t="str">
        <f>PROPER('Lane 2 Team'!G27)</f>
        <v/>
      </c>
      <c r="G39" s="114" t="e">
        <f>VLOOKUP(Instructions!$F$27,Clubs,3,FALSE)</f>
        <v>#N/A</v>
      </c>
      <c r="H39" s="115">
        <f>'Lane 2 Team'!H27</f>
        <v>0</v>
      </c>
      <c r="I39" s="113">
        <f>'Lane 2 Team'!I27</f>
        <v>0</v>
      </c>
      <c r="J39" s="112" t="str">
        <f t="shared" si="0"/>
        <v>1900/01/00</v>
      </c>
      <c r="K39" s="120"/>
      <c r="L39" s="122" t="e">
        <f t="shared" si="1"/>
        <v>#N/A</v>
      </c>
    </row>
    <row r="40" spans="2:12" s="106" customFormat="1" x14ac:dyDescent="0.15">
      <c r="B40" s="112">
        <v>2</v>
      </c>
      <c r="C40" s="106">
        <f>'Results - Derby and Notts'!A24</f>
        <v>10</v>
      </c>
      <c r="D40" s="106" t="str">
        <f>IF(LEFT('Results - Derby and Notts'!E24,1)="O","M",IF(LEFT('Results - Derby and Notts'!E24,1)="F","F",IF(LEFT('Results - Derby and Notts'!E24,1)="B","M",IF(LEFT('Results - Derby and Notts'!E24,1)="G","F","ERROR"))))</f>
        <v>F</v>
      </c>
      <c r="E40" s="113" t="str">
        <f>PROPER('Lane 2 Team'!F28)</f>
        <v/>
      </c>
      <c r="F40" s="113" t="str">
        <f>PROPER('Lane 2 Team'!G28)</f>
        <v/>
      </c>
      <c r="G40" s="114" t="e">
        <f>VLOOKUP(Instructions!$F$27,Clubs,3,FALSE)</f>
        <v>#N/A</v>
      </c>
      <c r="H40" s="115">
        <f>'Lane 2 Team'!H28</f>
        <v>0</v>
      </c>
      <c r="I40" s="113">
        <f>'Lane 2 Team'!I28</f>
        <v>0</v>
      </c>
      <c r="J40" s="112" t="str">
        <f t="shared" si="0"/>
        <v>1900/01/00</v>
      </c>
      <c r="K40" s="120"/>
      <c r="L40" s="122" t="e">
        <f t="shared" si="1"/>
        <v>#N/A</v>
      </c>
    </row>
    <row r="41" spans="2:12" s="106" customFormat="1" x14ac:dyDescent="0.15">
      <c r="B41" s="112">
        <v>2</v>
      </c>
      <c r="C41" s="106">
        <f>'Results - Derby and Notts'!A26</f>
        <v>11</v>
      </c>
      <c r="D41" s="106" t="str">
        <f>IF(LEFT('Results - Derby and Notts'!E26,1)="O","M",IF(LEFT('Results - Derby and Notts'!E26,1)="F","F",IF(LEFT('Results - Derby and Notts'!E26,1)="B","M",IF(LEFT('Results - Derby and Notts'!E26,1)="G","F","ERROR"))))</f>
        <v>M</v>
      </c>
      <c r="E41" s="113" t="str">
        <f>PROPER('Lane 2 Team'!F29)</f>
        <v/>
      </c>
      <c r="F41" s="113" t="str">
        <f>PROPER('Lane 2 Team'!G29)</f>
        <v/>
      </c>
      <c r="G41" s="114" t="e">
        <f>VLOOKUP(Instructions!$F$27,Clubs,3,FALSE)</f>
        <v>#N/A</v>
      </c>
      <c r="H41" s="115">
        <f>'Lane 2 Team'!H29</f>
        <v>0</v>
      </c>
      <c r="I41" s="113">
        <f>'Lane 2 Team'!I29</f>
        <v>0</v>
      </c>
      <c r="J41" s="112" t="str">
        <f t="shared" si="0"/>
        <v>1900/01/00</v>
      </c>
      <c r="K41" s="120"/>
      <c r="L41" s="122" t="e">
        <f t="shared" si="1"/>
        <v>#N/A</v>
      </c>
    </row>
    <row r="42" spans="2:12" s="106" customFormat="1" x14ac:dyDescent="0.15">
      <c r="B42" s="112">
        <v>2</v>
      </c>
      <c r="C42" s="106">
        <f>'Results - Derby and Notts'!A28</f>
        <v>12</v>
      </c>
      <c r="D42" s="106" t="str">
        <f>IF(LEFT('Results - Derby and Notts'!E28,1)="O","M",IF(LEFT('Results - Derby and Notts'!E28,1)="F","F",IF(LEFT('Results - Derby and Notts'!E28,1)="B","M",IF(LEFT('Results - Derby and Notts'!E28,1)="G","F","ERROR"))))</f>
        <v>F</v>
      </c>
      <c r="E42" s="113" t="str">
        <f>PROPER('Lane 2 Team'!F30)</f>
        <v/>
      </c>
      <c r="F42" s="113" t="str">
        <f>PROPER('Lane 2 Team'!G30)</f>
        <v/>
      </c>
      <c r="G42" s="114" t="e">
        <f>VLOOKUP(Instructions!$F$27,Clubs,3,FALSE)</f>
        <v>#N/A</v>
      </c>
      <c r="H42" s="115">
        <f>'Lane 2 Team'!H30</f>
        <v>0</v>
      </c>
      <c r="I42" s="113">
        <f>'Lane 2 Team'!I30</f>
        <v>0</v>
      </c>
      <c r="J42" s="112" t="str">
        <f t="shared" si="0"/>
        <v>1900/01/00</v>
      </c>
      <c r="K42" s="120"/>
      <c r="L42" s="122" t="e">
        <f t="shared" si="1"/>
        <v>#N/A</v>
      </c>
    </row>
    <row r="43" spans="2:12" s="106" customFormat="1" x14ac:dyDescent="0.15">
      <c r="B43" s="112">
        <v>2</v>
      </c>
      <c r="C43" s="106">
        <f>'Results - Derby and Notts'!A30</f>
        <v>13</v>
      </c>
      <c r="D43" s="106" t="str">
        <f>IF(LEFT('Results - Derby and Notts'!E30,1)="O","M",IF(LEFT('Results - Derby and Notts'!E30,1)="F","F",IF(LEFT('Results - Derby and Notts'!E30,1)="B","M",IF(LEFT('Results - Derby and Notts'!E30,1)="G","F","ERROR"))))</f>
        <v>M</v>
      </c>
      <c r="E43" s="113" t="str">
        <f>PROPER('Lane 2 Team'!F31)</f>
        <v/>
      </c>
      <c r="F43" s="113" t="str">
        <f>PROPER('Lane 2 Team'!G31)</f>
        <v/>
      </c>
      <c r="G43" s="114" t="e">
        <f>VLOOKUP(Instructions!$F$27,Clubs,3,FALSE)</f>
        <v>#N/A</v>
      </c>
      <c r="H43" s="115">
        <f>'Lane 2 Team'!H31</f>
        <v>0</v>
      </c>
      <c r="I43" s="113">
        <f>'Lane 2 Team'!I31</f>
        <v>0</v>
      </c>
      <c r="J43" s="112" t="str">
        <f t="shared" si="0"/>
        <v>1900/01/00</v>
      </c>
      <c r="K43" s="120"/>
      <c r="L43" s="122" t="e">
        <f t="shared" si="1"/>
        <v>#N/A</v>
      </c>
    </row>
    <row r="44" spans="2:12" s="106" customFormat="1" x14ac:dyDescent="0.15">
      <c r="B44" s="112">
        <v>2</v>
      </c>
      <c r="C44" s="106">
        <f>'Results - Derby and Notts'!A32</f>
        <v>14</v>
      </c>
      <c r="D44" s="106" t="str">
        <f>IF(LEFT('Results - Derby and Notts'!E32,1)="O","M",IF(LEFT('Results - Derby and Notts'!E32,1)="F","F",IF(LEFT('Results - Derby and Notts'!E32,1)="B","M",IF(LEFT('Results - Derby and Notts'!E32,1)="G","F","ERROR"))))</f>
        <v>F</v>
      </c>
      <c r="E44" s="113" t="str">
        <f>PROPER('Lane 2 Team'!F32)</f>
        <v/>
      </c>
      <c r="F44" s="113" t="str">
        <f>PROPER('Lane 2 Team'!G32)</f>
        <v/>
      </c>
      <c r="G44" s="114" t="e">
        <f>VLOOKUP(Instructions!$F$27,Clubs,3,FALSE)</f>
        <v>#N/A</v>
      </c>
      <c r="H44" s="115">
        <f>'Lane 2 Team'!H32</f>
        <v>0</v>
      </c>
      <c r="I44" s="113">
        <f>'Lane 2 Team'!I32</f>
        <v>0</v>
      </c>
      <c r="J44" s="112" t="str">
        <f t="shared" si="0"/>
        <v>1900/01/00</v>
      </c>
      <c r="K44" s="120"/>
      <c r="L44" s="122" t="e">
        <f t="shared" si="1"/>
        <v>#N/A</v>
      </c>
    </row>
    <row r="45" spans="2:12" s="106" customFormat="1" x14ac:dyDescent="0.15">
      <c r="B45" s="112">
        <v>2</v>
      </c>
      <c r="C45" s="106">
        <f>'Results - Derby and Notts'!A34</f>
        <v>15</v>
      </c>
      <c r="D45" s="106" t="str">
        <f>IF(LEFT('Results - Derby and Notts'!E34,1)="O","M",IF(LEFT('Results - Derby and Notts'!E34,1)="F","F",IF(LEFT('Results - Derby and Notts'!E34,1)="B","M",IF(LEFT('Results - Derby and Notts'!E34,1)="G","F","ERROR"))))</f>
        <v>M</v>
      </c>
      <c r="E45" s="113" t="str">
        <f>PROPER('Lane 2 Team'!F33)</f>
        <v/>
      </c>
      <c r="F45" s="113" t="str">
        <f>PROPER('Lane 2 Team'!G33)</f>
        <v/>
      </c>
      <c r="G45" s="114" t="e">
        <f>VLOOKUP(Instructions!$F$27,Clubs,3,FALSE)</f>
        <v>#N/A</v>
      </c>
      <c r="H45" s="115">
        <f>'Lane 2 Team'!H33</f>
        <v>0</v>
      </c>
      <c r="I45" s="113">
        <f>'Lane 2 Team'!I33</f>
        <v>0</v>
      </c>
      <c r="J45" s="112" t="str">
        <f t="shared" si="0"/>
        <v>1900/01/00</v>
      </c>
      <c r="K45" s="120"/>
      <c r="L45" s="122" t="e">
        <f t="shared" si="1"/>
        <v>#N/A</v>
      </c>
    </row>
    <row r="46" spans="2:12" s="106" customFormat="1" x14ac:dyDescent="0.15">
      <c r="B46" s="112">
        <v>2</v>
      </c>
      <c r="C46" s="106">
        <f>'Results - Derby and Notts'!A36</f>
        <v>16</v>
      </c>
      <c r="D46" s="106" t="str">
        <f>IF(LEFT('Results - Derby and Notts'!E36,1)="O","M",IF(LEFT('Results - Derby and Notts'!E36,1)="F","F",IF(LEFT('Results - Derby and Notts'!E36,1)="B","M",IF(LEFT('Results - Derby and Notts'!E36,1)="G","F","ERROR"))))</f>
        <v>F</v>
      </c>
      <c r="E46" s="113" t="str">
        <f>PROPER('Lane 2 Team'!F34)</f>
        <v/>
      </c>
      <c r="F46" s="113" t="str">
        <f>PROPER('Lane 2 Team'!G34)</f>
        <v/>
      </c>
      <c r="G46" s="114" t="e">
        <f>VLOOKUP(Instructions!$F$27,Clubs,3,FALSE)</f>
        <v>#N/A</v>
      </c>
      <c r="H46" s="115">
        <f>'Lane 2 Team'!H34</f>
        <v>0</v>
      </c>
      <c r="I46" s="113">
        <f>'Lane 2 Team'!I34</f>
        <v>0</v>
      </c>
      <c r="J46" s="112" t="str">
        <f t="shared" si="0"/>
        <v>1900/01/00</v>
      </c>
      <c r="K46" s="120"/>
      <c r="L46" s="122" t="e">
        <f t="shared" si="1"/>
        <v>#N/A</v>
      </c>
    </row>
    <row r="47" spans="2:12" s="106" customFormat="1" x14ac:dyDescent="0.15">
      <c r="B47" s="112">
        <v>2</v>
      </c>
      <c r="C47" s="106">
        <f>'Results - Derby and Notts'!A38</f>
        <v>17</v>
      </c>
      <c r="D47" s="106" t="str">
        <f>IF(LEFT('Results - Derby and Notts'!E38,1)="O","M",IF(LEFT('Results - Derby and Notts'!E38,1)="F","F",IF(LEFT('Results - Derby and Notts'!E38,1)="B","M",IF(LEFT('Results - Derby and Notts'!E38,1)="G","F","ERROR"))))</f>
        <v>M</v>
      </c>
      <c r="E47" s="113" t="str">
        <f>PROPER('Lane 2 Team'!F35)</f>
        <v/>
      </c>
      <c r="F47" s="113" t="str">
        <f>PROPER('Lane 2 Team'!G35)</f>
        <v/>
      </c>
      <c r="G47" s="114" t="e">
        <f>VLOOKUP(Instructions!$F$27,Clubs,3,FALSE)</f>
        <v>#N/A</v>
      </c>
      <c r="H47" s="115">
        <f>'Lane 2 Team'!H35</f>
        <v>0</v>
      </c>
      <c r="I47" s="113">
        <f>'Lane 2 Team'!I35</f>
        <v>0</v>
      </c>
      <c r="J47" s="112" t="str">
        <f t="shared" si="0"/>
        <v>1900/01/00</v>
      </c>
      <c r="K47" s="120"/>
      <c r="L47" s="122" t="e">
        <f t="shared" si="1"/>
        <v>#N/A</v>
      </c>
    </row>
    <row r="48" spans="2:12" s="106" customFormat="1" x14ac:dyDescent="0.15">
      <c r="B48" s="112">
        <v>2</v>
      </c>
      <c r="C48" s="106">
        <f>'Results - Derby and Notts'!A40</f>
        <v>18</v>
      </c>
      <c r="D48" s="106" t="str">
        <f>IF(LEFT('Results - Derby and Notts'!E40,1)="O","M",IF(LEFT('Results - Derby and Notts'!E40,1)="F","F",IF(LEFT('Results - Derby and Notts'!E40,1)="B","M",IF(LEFT('Results - Derby and Notts'!E40,1)="G","F","ERROR"))))</f>
        <v>F</v>
      </c>
      <c r="E48" s="113" t="str">
        <f>PROPER('Lane 2 Team'!F36)</f>
        <v/>
      </c>
      <c r="F48" s="113" t="str">
        <f>PROPER('Lane 2 Team'!G36)</f>
        <v/>
      </c>
      <c r="G48" s="114" t="e">
        <f>VLOOKUP(Instructions!$F$27,Clubs,3,FALSE)</f>
        <v>#N/A</v>
      </c>
      <c r="H48" s="115">
        <f>'Lane 2 Team'!H36</f>
        <v>0</v>
      </c>
      <c r="I48" s="113">
        <f>'Lane 2 Team'!I36</f>
        <v>0</v>
      </c>
      <c r="J48" s="112" t="str">
        <f t="shared" si="0"/>
        <v>1900/01/00</v>
      </c>
      <c r="K48" s="120"/>
      <c r="L48" s="122" t="e">
        <f t="shared" si="1"/>
        <v>#N/A</v>
      </c>
    </row>
    <row r="49" spans="2:12" s="106" customFormat="1" x14ac:dyDescent="0.15">
      <c r="B49" s="112">
        <v>2</v>
      </c>
      <c r="C49" s="106">
        <f>'Results - Derby and Notts'!A42</f>
        <v>19</v>
      </c>
      <c r="D49" s="106" t="str">
        <f>IF(LEFT('Results - Derby and Notts'!E42,1)="O","M",IF(LEFT('Results - Derby and Notts'!E42,1)="F","F",IF(LEFT('Results - Derby and Notts'!E42,1)="B","M",IF(LEFT('Results - Derby and Notts'!E42,1)="G","F","ERROR"))))</f>
        <v>M</v>
      </c>
      <c r="E49" s="113" t="str">
        <f>PROPER('Lane 2 Team'!F37)</f>
        <v/>
      </c>
      <c r="F49" s="113" t="str">
        <f>PROPER('Lane 2 Team'!G37)</f>
        <v/>
      </c>
      <c r="G49" s="114" t="e">
        <f>VLOOKUP(Instructions!$F$27,Clubs,3,FALSE)</f>
        <v>#N/A</v>
      </c>
      <c r="H49" s="115">
        <f>'Lane 2 Team'!H37</f>
        <v>0</v>
      </c>
      <c r="I49" s="113">
        <f>'Lane 2 Team'!I37</f>
        <v>0</v>
      </c>
      <c r="J49" s="112" t="str">
        <f t="shared" si="0"/>
        <v>1900/01/00</v>
      </c>
      <c r="K49" s="120"/>
      <c r="L49" s="122" t="e">
        <f t="shared" si="1"/>
        <v>#N/A</v>
      </c>
    </row>
    <row r="50" spans="2:12" s="106" customFormat="1" x14ac:dyDescent="0.15">
      <c r="B50" s="112">
        <v>2</v>
      </c>
      <c r="C50" s="106">
        <f>'Results - Derby and Notts'!A44</f>
        <v>20</v>
      </c>
      <c r="D50" s="106" t="str">
        <f>IF(LEFT('Results - Derby and Notts'!E44,1)="O","M",IF(LEFT('Results - Derby and Notts'!E44,1)="F","F",IF(LEFT('Results - Derby and Notts'!E44,1)="B","M",IF(LEFT('Results - Derby and Notts'!E44,1)="G","F","ERROR"))))</f>
        <v>F</v>
      </c>
      <c r="E50" s="113" t="str">
        <f>PROPER('Lane 2 Team'!F38)</f>
        <v/>
      </c>
      <c r="F50" s="113" t="str">
        <f>PROPER('Lane 2 Team'!G38)</f>
        <v/>
      </c>
      <c r="G50" s="114" t="e">
        <f>VLOOKUP(Instructions!$F$27,Clubs,3,FALSE)</f>
        <v>#N/A</v>
      </c>
      <c r="H50" s="115">
        <f>'Lane 2 Team'!H38</f>
        <v>0</v>
      </c>
      <c r="I50" s="113">
        <f>'Lane 2 Team'!I38</f>
        <v>0</v>
      </c>
      <c r="J50" s="112" t="str">
        <f t="shared" si="0"/>
        <v>1900/01/00</v>
      </c>
      <c r="K50" s="120"/>
      <c r="L50" s="122" t="e">
        <f t="shared" si="1"/>
        <v>#N/A</v>
      </c>
    </row>
    <row r="51" spans="2:12" s="106" customFormat="1" x14ac:dyDescent="0.15">
      <c r="B51" s="112">
        <v>2</v>
      </c>
      <c r="C51" s="106">
        <f>'Results - Derby and Notts'!A46</f>
        <v>21</v>
      </c>
      <c r="D51" s="106" t="str">
        <f>IF(LEFT('Results - Derby and Notts'!E46,1)="O","M",IF(LEFT('Results - Derby and Notts'!E46,1)="F","F",IF(LEFT('Results - Derby and Notts'!E46,1)="B","M",IF(LEFT('Results - Derby and Notts'!E46,1)="G","F","ERROR"))))</f>
        <v>M</v>
      </c>
      <c r="E51" s="113" t="str">
        <f>PROPER('Lane 2 Team'!F39)</f>
        <v/>
      </c>
      <c r="F51" s="113" t="str">
        <f>PROPER('Lane 2 Team'!G39)</f>
        <v/>
      </c>
      <c r="G51" s="114" t="e">
        <f>VLOOKUP(Instructions!$F$27,Clubs,3,FALSE)</f>
        <v>#N/A</v>
      </c>
      <c r="H51" s="115">
        <f>'Lane 2 Team'!H39</f>
        <v>0</v>
      </c>
      <c r="I51" s="113">
        <f>'Lane 2 Team'!I39</f>
        <v>0</v>
      </c>
      <c r="J51" s="112" t="str">
        <f t="shared" si="0"/>
        <v>1900/01/00</v>
      </c>
      <c r="K51" s="120"/>
      <c r="L51" s="122" t="e">
        <f t="shared" si="1"/>
        <v>#N/A</v>
      </c>
    </row>
    <row r="52" spans="2:12" s="106" customFormat="1" x14ac:dyDescent="0.15">
      <c r="B52" s="112">
        <v>2</v>
      </c>
      <c r="C52" s="106">
        <f>'Results - Derby and Notts'!A48</f>
        <v>22</v>
      </c>
      <c r="D52" s="106" t="str">
        <f>IF(LEFT('Results - Derby and Notts'!E48,1)="O","M",IF(LEFT('Results - Derby and Notts'!E48,1)="F","F",IF(LEFT('Results - Derby and Notts'!E48,1)="B","M",IF(LEFT('Results - Derby and Notts'!E48,1)="G","F","ERROR"))))</f>
        <v>F</v>
      </c>
      <c r="E52" s="113" t="str">
        <f>PROPER('Lane 2 Team'!F40)</f>
        <v/>
      </c>
      <c r="F52" s="113" t="str">
        <f>PROPER('Lane 2 Team'!G40)</f>
        <v/>
      </c>
      <c r="G52" s="114" t="e">
        <f>VLOOKUP(Instructions!$F$27,Clubs,3,FALSE)</f>
        <v>#N/A</v>
      </c>
      <c r="H52" s="115">
        <f>'Lane 2 Team'!H40</f>
        <v>0</v>
      </c>
      <c r="I52" s="113">
        <f>'Lane 2 Team'!I40</f>
        <v>0</v>
      </c>
      <c r="J52" s="112" t="str">
        <f t="shared" si="0"/>
        <v>1900/01/00</v>
      </c>
      <c r="K52" s="120"/>
      <c r="L52" s="122" t="e">
        <f t="shared" si="1"/>
        <v>#N/A</v>
      </c>
    </row>
    <row r="53" spans="2:12" s="106" customFormat="1" x14ac:dyDescent="0.15">
      <c r="B53" s="112">
        <v>2</v>
      </c>
      <c r="C53" s="106">
        <f>'Results - Derby and Notts'!A50</f>
        <v>23</v>
      </c>
      <c r="D53" s="106" t="str">
        <f>IF(LEFT('Results - Derby and Notts'!E50,1)="O","M",IF(LEFT('Results - Derby and Notts'!E50,1)="F","F",IF(LEFT('Results - Derby and Notts'!E50,1)="B","M",IF(LEFT('Results - Derby and Notts'!E50,1)="G","F","ERROR"))))</f>
        <v>M</v>
      </c>
      <c r="E53" s="113" t="str">
        <f>PROPER('Lane 2 Team'!F41)</f>
        <v/>
      </c>
      <c r="F53" s="113" t="str">
        <f>PROPER('Lane 2 Team'!G41)</f>
        <v/>
      </c>
      <c r="G53" s="114" t="e">
        <f>VLOOKUP(Instructions!$F$27,Clubs,3,FALSE)</f>
        <v>#N/A</v>
      </c>
      <c r="H53" s="115">
        <f>'Lane 2 Team'!H41</f>
        <v>0</v>
      </c>
      <c r="I53" s="113">
        <f>'Lane 2 Team'!I41</f>
        <v>0</v>
      </c>
      <c r="J53" s="112" t="str">
        <f t="shared" si="0"/>
        <v>1900/01/00</v>
      </c>
      <c r="K53" s="120"/>
      <c r="L53" s="122" t="e">
        <f t="shared" si="1"/>
        <v>#N/A</v>
      </c>
    </row>
    <row r="54" spans="2:12" s="106" customFormat="1" x14ac:dyDescent="0.15">
      <c r="B54" s="112">
        <v>2</v>
      </c>
      <c r="C54" s="106">
        <f>'Results - Derby and Notts'!A52</f>
        <v>24</v>
      </c>
      <c r="D54" s="106" t="str">
        <f>IF(LEFT('Results - Derby and Notts'!E52,1)="O","M",IF(LEFT('Results - Derby and Notts'!E52,1)="F","F",IF(LEFT('Results - Derby and Notts'!E52,1)="B","M",IF(LEFT('Results - Derby and Notts'!E52,1)="G","F","ERROR"))))</f>
        <v>F</v>
      </c>
      <c r="E54" s="113" t="str">
        <f>PROPER('Lane 2 Team'!F42)</f>
        <v/>
      </c>
      <c r="F54" s="113" t="str">
        <f>PROPER('Lane 2 Team'!G42)</f>
        <v/>
      </c>
      <c r="G54" s="114" t="e">
        <f>VLOOKUP(Instructions!$F$27,Clubs,3,FALSE)</f>
        <v>#N/A</v>
      </c>
      <c r="H54" s="115">
        <f>'Lane 2 Team'!H42</f>
        <v>0</v>
      </c>
      <c r="I54" s="113">
        <f>'Lane 2 Team'!I42</f>
        <v>0</v>
      </c>
      <c r="J54" s="112" t="str">
        <f t="shared" si="0"/>
        <v>1900/01/00</v>
      </c>
      <c r="K54" s="120"/>
      <c r="L54" s="122" t="e">
        <f t="shared" si="1"/>
        <v>#N/A</v>
      </c>
    </row>
    <row r="55" spans="2:12" s="106" customFormat="1" x14ac:dyDescent="0.15">
      <c r="B55" s="112">
        <v>2</v>
      </c>
      <c r="C55" s="106">
        <f>'Results - Derby and Notts'!A54</f>
        <v>25</v>
      </c>
      <c r="D55" s="106" t="str">
        <f>IF(LEFT('Results - Derby and Notts'!E54,1)="O","M",IF(LEFT('Results - Derby and Notts'!E54,1)="F","F",IF(LEFT('Results - Derby and Notts'!E54,1)="B","M",IF(LEFT('Results - Derby and Notts'!E54,1)="G","F","ERROR"))))</f>
        <v>M</v>
      </c>
      <c r="E55" s="113" t="str">
        <f>PROPER('Lane 2 Team'!F43)</f>
        <v/>
      </c>
      <c r="F55" s="113" t="str">
        <f>PROPER('Lane 2 Team'!G43)</f>
        <v/>
      </c>
      <c r="G55" s="114" t="e">
        <f>VLOOKUP(Instructions!$F$27,Clubs,3,FALSE)</f>
        <v>#N/A</v>
      </c>
      <c r="H55" s="115">
        <f>'Lane 2 Team'!H43</f>
        <v>0</v>
      </c>
      <c r="I55" s="113">
        <f>'Lane 2 Team'!I43</f>
        <v>0</v>
      </c>
      <c r="J55" s="112" t="str">
        <f t="shared" si="0"/>
        <v>1900/01/00</v>
      </c>
      <c r="K55" s="120"/>
      <c r="L55" s="122" t="e">
        <f t="shared" si="1"/>
        <v>#N/A</v>
      </c>
    </row>
    <row r="56" spans="2:12" s="106" customFormat="1" x14ac:dyDescent="0.15">
      <c r="B56" s="112">
        <v>2</v>
      </c>
      <c r="C56" s="106">
        <f>'Results - Derby and Notts'!A56</f>
        <v>26</v>
      </c>
      <c r="D56" s="106" t="str">
        <f>IF(LEFT('Results - Derby and Notts'!E56,1)="O","M",IF(LEFT('Results - Derby and Notts'!E56,1)="F","F",IF(LEFT('Results - Derby and Notts'!E56,1)="B","M",IF(LEFT('Results - Derby and Notts'!E56,1)="G","F","ERROR"))))</f>
        <v>F</v>
      </c>
      <c r="E56" s="113" t="str">
        <f>PROPER('Lane 2 Team'!F44)</f>
        <v/>
      </c>
      <c r="F56" s="113" t="str">
        <f>PROPER('Lane 2 Team'!G44)</f>
        <v/>
      </c>
      <c r="G56" s="114" t="e">
        <f>VLOOKUP(Instructions!$F$27,Clubs,3,FALSE)</f>
        <v>#N/A</v>
      </c>
      <c r="H56" s="115">
        <f>'Lane 2 Team'!H44</f>
        <v>0</v>
      </c>
      <c r="I56" s="113">
        <f>'Lane 2 Team'!I44</f>
        <v>0</v>
      </c>
      <c r="J56" s="112" t="str">
        <f t="shared" si="0"/>
        <v>1900/01/00</v>
      </c>
      <c r="K56" s="120"/>
      <c r="L56" s="122" t="e">
        <f t="shared" si="1"/>
        <v>#N/A</v>
      </c>
    </row>
    <row r="57" spans="2:12" s="106" customFormat="1" x14ac:dyDescent="0.15">
      <c r="B57" s="112">
        <v>2</v>
      </c>
      <c r="C57" s="106">
        <f>'Results - Derby and Notts'!A58</f>
        <v>27</v>
      </c>
      <c r="D57" s="106" t="str">
        <f>IF(LEFT('Results - Derby and Notts'!E58,1)="O","M",IF(LEFT('Results - Derby and Notts'!E58,1)="F","F",IF(LEFT('Results - Derby and Notts'!E58,1)="B","M",IF(LEFT('Results - Derby and Notts'!E58,1)="G","F","ERROR"))))</f>
        <v>M</v>
      </c>
      <c r="E57" s="113" t="str">
        <f>PROPER('Lane 2 Team'!F45)</f>
        <v/>
      </c>
      <c r="F57" s="113" t="str">
        <f>PROPER('Lane 2 Team'!G45)</f>
        <v/>
      </c>
      <c r="G57" s="114" t="e">
        <f>VLOOKUP(Instructions!$F$27,Clubs,3,FALSE)</f>
        <v>#N/A</v>
      </c>
      <c r="H57" s="115">
        <f>'Lane 2 Team'!H45</f>
        <v>0</v>
      </c>
      <c r="I57" s="113">
        <f>'Lane 2 Team'!I45</f>
        <v>0</v>
      </c>
      <c r="J57" s="112" t="str">
        <f t="shared" si="0"/>
        <v>1900/01/00</v>
      </c>
      <c r="K57" s="120"/>
      <c r="L57" s="122" t="e">
        <f t="shared" si="1"/>
        <v>#N/A</v>
      </c>
    </row>
    <row r="58" spans="2:12" s="106" customFormat="1" x14ac:dyDescent="0.15">
      <c r="B58" s="112">
        <v>2</v>
      </c>
      <c r="C58" s="106">
        <f>'Results - Derby and Notts'!A60</f>
        <v>28</v>
      </c>
      <c r="D58" s="106" t="str">
        <f>IF(LEFT('Results - Derby and Notts'!E60,1)="O","M",IF(LEFT('Results - Derby and Notts'!E60,1)="F","F",IF(LEFT('Results - Derby and Notts'!E60,1)="B","M",IF(LEFT('Results - Derby and Notts'!E60,1)="G","F","ERROR"))))</f>
        <v>F</v>
      </c>
      <c r="E58" s="113" t="str">
        <f>PROPER('Lane 2 Team'!F46)</f>
        <v/>
      </c>
      <c r="F58" s="113" t="str">
        <f>PROPER('Lane 2 Team'!G46)</f>
        <v/>
      </c>
      <c r="G58" s="114" t="e">
        <f>VLOOKUP(Instructions!$F$27,Clubs,3,FALSE)</f>
        <v>#N/A</v>
      </c>
      <c r="H58" s="115">
        <f>'Lane 2 Team'!H46</f>
        <v>0</v>
      </c>
      <c r="I58" s="113">
        <f>'Lane 2 Team'!I46</f>
        <v>0</v>
      </c>
      <c r="J58" s="112" t="str">
        <f t="shared" si="0"/>
        <v>1900/01/00</v>
      </c>
      <c r="K58" s="120"/>
      <c r="L58" s="122" t="e">
        <f t="shared" si="1"/>
        <v>#N/A</v>
      </c>
    </row>
    <row r="59" spans="2:12" s="106" customFormat="1" x14ac:dyDescent="0.15">
      <c r="B59" s="112">
        <v>2</v>
      </c>
      <c r="C59" s="106">
        <f>'Results - Derby and Notts'!A62</f>
        <v>29</v>
      </c>
      <c r="D59" s="106" t="str">
        <f>IF(LEFT('Results - Derby and Notts'!E62,1)="O","M",IF(LEFT('Results - Derby and Notts'!E62,1)="F","F",IF(LEFT('Results - Derby and Notts'!E62,1)="B","M",IF(LEFT('Results - Derby and Notts'!E62,1)="G","F","ERROR"))))</f>
        <v>M</v>
      </c>
      <c r="E59" s="113" t="str">
        <f>PROPER('Lane 2 Team'!F47)</f>
        <v/>
      </c>
      <c r="F59" s="113" t="str">
        <f>PROPER('Lane 2 Team'!G47)</f>
        <v/>
      </c>
      <c r="G59" s="114" t="e">
        <f>VLOOKUP(Instructions!$F$27,Clubs,3,FALSE)</f>
        <v>#N/A</v>
      </c>
      <c r="H59" s="115">
        <f>'Lane 2 Team'!H47</f>
        <v>0</v>
      </c>
      <c r="I59" s="113">
        <f>'Lane 2 Team'!I47</f>
        <v>0</v>
      </c>
      <c r="J59" s="112" t="str">
        <f t="shared" si="0"/>
        <v>1900/01/00</v>
      </c>
      <c r="K59" s="120"/>
      <c r="L59" s="122" t="e">
        <f t="shared" si="1"/>
        <v>#N/A</v>
      </c>
    </row>
    <row r="60" spans="2:12" s="106" customFormat="1" x14ac:dyDescent="0.15">
      <c r="B60" s="112">
        <v>2</v>
      </c>
      <c r="C60" s="106">
        <f>'Results - Derby and Notts'!A64</f>
        <v>30</v>
      </c>
      <c r="D60" s="106" t="str">
        <f>IF(LEFT('Results - Derby and Notts'!E64,1)="O","M",IF(LEFT('Results - Derby and Notts'!E64,1)="F","F",IF(LEFT('Results - Derby and Notts'!E64,1)="B","M",IF(LEFT('Results - Derby and Notts'!E64,1)="G","F","ERROR"))))</f>
        <v>F</v>
      </c>
      <c r="E60" s="113" t="str">
        <f>PROPER('Lane 2 Team'!F48)</f>
        <v/>
      </c>
      <c r="F60" s="113" t="str">
        <f>PROPER('Lane 2 Team'!G48)</f>
        <v/>
      </c>
      <c r="G60" s="114" t="e">
        <f>VLOOKUP(Instructions!$F$27,Clubs,3,FALSE)</f>
        <v>#N/A</v>
      </c>
      <c r="H60" s="115">
        <f>'Lane 2 Team'!H48</f>
        <v>0</v>
      </c>
      <c r="I60" s="113">
        <f>'Lane 2 Team'!I48</f>
        <v>0</v>
      </c>
      <c r="J60" s="112" t="str">
        <f t="shared" si="0"/>
        <v>1900/01/00</v>
      </c>
      <c r="K60" s="120"/>
      <c r="L60" s="122" t="e">
        <f t="shared" si="1"/>
        <v>#N/A</v>
      </c>
    </row>
    <row r="61" spans="2:12" s="106" customFormat="1" x14ac:dyDescent="0.15">
      <c r="B61" s="112">
        <v>2</v>
      </c>
      <c r="C61" s="106">
        <f>'Results - Derby and Notts'!A66</f>
        <v>31</v>
      </c>
      <c r="D61" s="106" t="str">
        <f>IF(LEFT('Results - Derby and Notts'!E66,1)="O","M",IF(LEFT('Results - Derby and Notts'!E66,1)="F","F",IF(LEFT('Results - Derby and Notts'!E66,1)="B","M",IF(LEFT('Results - Derby and Notts'!E66,1)="G","F","ERROR"))))</f>
        <v>M</v>
      </c>
      <c r="E61" s="113" t="str">
        <f>PROPER('Lane 2 Team'!F49)</f>
        <v/>
      </c>
      <c r="F61" s="113" t="str">
        <f>PROPER('Lane 2 Team'!G49)</f>
        <v/>
      </c>
      <c r="G61" s="114" t="e">
        <f>VLOOKUP(Instructions!$F$27,Clubs,3,FALSE)</f>
        <v>#N/A</v>
      </c>
      <c r="H61" s="115">
        <f>'Lane 2 Team'!H49</f>
        <v>0</v>
      </c>
      <c r="I61" s="113">
        <f>'Lane 2 Team'!I49</f>
        <v>0</v>
      </c>
      <c r="J61" s="112" t="str">
        <f t="shared" si="0"/>
        <v>1900/01/00</v>
      </c>
      <c r="K61" s="120"/>
      <c r="L61" s="122" t="e">
        <f t="shared" si="1"/>
        <v>#N/A</v>
      </c>
    </row>
    <row r="62" spans="2:12" s="106" customFormat="1" x14ac:dyDescent="0.15">
      <c r="B62" s="112">
        <v>2</v>
      </c>
      <c r="C62" s="106">
        <f>'Results - Derby and Notts'!A68</f>
        <v>32</v>
      </c>
      <c r="D62" s="106" t="str">
        <f>IF(LEFT('Results - Derby and Notts'!E68,1)="O","M",IF(LEFT('Results - Derby and Notts'!E68,1)="F","F",IF(LEFT('Results - Derby and Notts'!E68,1)="B","M",IF(LEFT('Results - Derby and Notts'!E68,1)="G","F","ERROR"))))</f>
        <v>F</v>
      </c>
      <c r="E62" s="113" t="str">
        <f>PROPER('Lane 2 Team'!F50)</f>
        <v/>
      </c>
      <c r="F62" s="113" t="str">
        <f>PROPER('Lane 2 Team'!G50)</f>
        <v/>
      </c>
      <c r="G62" s="114" t="e">
        <f>VLOOKUP(Instructions!$F$27,Clubs,3,FALSE)</f>
        <v>#N/A</v>
      </c>
      <c r="H62" s="115">
        <f>'Lane 2 Team'!H50</f>
        <v>0</v>
      </c>
      <c r="I62" s="113">
        <f>'Lane 2 Team'!I50</f>
        <v>0</v>
      </c>
      <c r="J62" s="112" t="str">
        <f t="shared" si="0"/>
        <v>1900/01/00</v>
      </c>
      <c r="K62" s="120"/>
      <c r="L62" s="122" t="e">
        <f t="shared" si="1"/>
        <v>#N/A</v>
      </c>
    </row>
    <row r="63" spans="2:12" s="106" customFormat="1" x14ac:dyDescent="0.15">
      <c r="B63" s="112">
        <v>2</v>
      </c>
      <c r="C63" s="106">
        <f>'Results - Derby and Notts'!A70</f>
        <v>33</v>
      </c>
      <c r="D63" s="106" t="str">
        <f>IF(LEFT('Results - Derby and Notts'!E70,1)="O","M",IF(LEFT('Results - Derby and Notts'!E70,1)="F","F",IF(LEFT('Results - Derby and Notts'!E70,1)="B","M",IF(LEFT('Results - Derby and Notts'!E70,1)="G","F","ERROR"))))</f>
        <v>M</v>
      </c>
      <c r="E63" s="113" t="str">
        <f>PROPER('Lane 2 Team'!F51)</f>
        <v/>
      </c>
      <c r="F63" s="113" t="str">
        <f>PROPER('Lane 2 Team'!G51)</f>
        <v/>
      </c>
      <c r="G63" s="114" t="e">
        <f>VLOOKUP(Instructions!$F$27,Clubs,3,FALSE)</f>
        <v>#N/A</v>
      </c>
      <c r="H63" s="115">
        <f>'Lane 2 Team'!H51</f>
        <v>0</v>
      </c>
      <c r="I63" s="113">
        <f>'Lane 2 Team'!I51</f>
        <v>0</v>
      </c>
      <c r="J63" s="112" t="str">
        <f t="shared" si="0"/>
        <v>1900/01/00</v>
      </c>
      <c r="K63" s="120"/>
      <c r="L63" s="122" t="e">
        <f t="shared" si="1"/>
        <v>#N/A</v>
      </c>
    </row>
    <row r="64" spans="2:12" s="106" customFormat="1" x14ac:dyDescent="0.15">
      <c r="B64" s="112">
        <v>2</v>
      </c>
      <c r="C64" s="106">
        <f>'Results - Derby and Notts'!A72</f>
        <v>34</v>
      </c>
      <c r="D64" s="106" t="str">
        <f>IF(LEFT('Results - Derby and Notts'!E72,1)="O","M",IF(LEFT('Results - Derby and Notts'!E72,1)="F","F",IF(LEFT('Results - Derby and Notts'!E72,1)="B","M",IF(LEFT('Results - Derby and Notts'!E72,1)="G","F","ERROR"))))</f>
        <v>F</v>
      </c>
      <c r="E64" s="113" t="str">
        <f>PROPER('Lane 2 Team'!F52)</f>
        <v/>
      </c>
      <c r="F64" s="113" t="str">
        <f>PROPER('Lane 2 Team'!G52)</f>
        <v/>
      </c>
      <c r="G64" s="114" t="e">
        <f>VLOOKUP(Instructions!$F$27,Clubs,3,FALSE)</f>
        <v>#N/A</v>
      </c>
      <c r="H64" s="115">
        <f>'Lane 2 Team'!H52</f>
        <v>0</v>
      </c>
      <c r="I64" s="113">
        <f>'Lane 2 Team'!I52</f>
        <v>0</v>
      </c>
      <c r="J64" s="112" t="str">
        <f t="shared" si="0"/>
        <v>1900/01/00</v>
      </c>
      <c r="K64" s="120"/>
      <c r="L64" s="122" t="e">
        <f t="shared" si="1"/>
        <v>#N/A</v>
      </c>
    </row>
    <row r="65" spans="2:12" s="106" customFormat="1" x14ac:dyDescent="0.15">
      <c r="B65" s="112">
        <v>2</v>
      </c>
      <c r="C65" s="106">
        <f>'Results - Derby and Notts'!A74</f>
        <v>35</v>
      </c>
      <c r="D65" s="106" t="str">
        <f>IF(LEFT('Results - Derby and Notts'!E74,1)="O","M",IF(LEFT('Results - Derby and Notts'!E74,1)="F","F",IF(LEFT('Results - Derby and Notts'!E74,1)="B","M",IF(LEFT('Results - Derby and Notts'!E74,1)="G","F","ERROR"))))</f>
        <v>M</v>
      </c>
      <c r="E65" s="113" t="str">
        <f>PROPER('Lane 2 Team'!F53)</f>
        <v/>
      </c>
      <c r="F65" s="113" t="str">
        <f>PROPER('Lane 2 Team'!G53)</f>
        <v/>
      </c>
      <c r="G65" s="114" t="e">
        <f>VLOOKUP(Instructions!$F$27,Clubs,3,FALSE)</f>
        <v>#N/A</v>
      </c>
      <c r="H65" s="115">
        <f>'Lane 2 Team'!H53</f>
        <v>0</v>
      </c>
      <c r="I65" s="113">
        <f>'Lane 2 Team'!I53</f>
        <v>0</v>
      </c>
      <c r="J65" s="112" t="str">
        <f t="shared" si="0"/>
        <v>1900/01/00</v>
      </c>
      <c r="K65" s="120"/>
      <c r="L65" s="122" t="e">
        <f t="shared" si="1"/>
        <v>#N/A</v>
      </c>
    </row>
    <row r="66" spans="2:12" s="106" customFormat="1" x14ac:dyDescent="0.15">
      <c r="B66" s="112">
        <v>2</v>
      </c>
      <c r="C66" s="106">
        <f>'Results - Derby and Notts'!A76</f>
        <v>36</v>
      </c>
      <c r="D66" s="106" t="str">
        <f>IF(LEFT('Results - Derby and Notts'!E76,1)="O","M",IF(LEFT('Results - Derby and Notts'!E76,1)="F","F",IF(LEFT('Results - Derby and Notts'!E76,1)="B","M",IF(LEFT('Results - Derby and Notts'!E76,1)="G","F","ERROR"))))</f>
        <v>F</v>
      </c>
      <c r="E66" s="113" t="str">
        <f>PROPER('Lane 2 Team'!F54)</f>
        <v/>
      </c>
      <c r="F66" s="113" t="str">
        <f>PROPER('Lane 2 Team'!G54)</f>
        <v/>
      </c>
      <c r="G66" s="114" t="e">
        <f>VLOOKUP(Instructions!$F$27,Clubs,3,FALSE)</f>
        <v>#N/A</v>
      </c>
      <c r="H66" s="115">
        <f>'Lane 2 Team'!H54</f>
        <v>0</v>
      </c>
      <c r="I66" s="113">
        <f>'Lane 2 Team'!I54</f>
        <v>0</v>
      </c>
      <c r="J66" s="112" t="str">
        <f t="shared" si="0"/>
        <v>1900/01/00</v>
      </c>
      <c r="K66" s="120"/>
      <c r="L66" s="122" t="e">
        <f t="shared" si="1"/>
        <v>#N/A</v>
      </c>
    </row>
    <row r="67" spans="2:12" s="106" customFormat="1" x14ac:dyDescent="0.15">
      <c r="B67" s="112">
        <v>3</v>
      </c>
      <c r="C67" s="106">
        <f>'Results - Derby and Notts'!A14</f>
        <v>5</v>
      </c>
      <c r="D67" s="106" t="str">
        <f>IF(LEFT('Results - Derby and Notts'!E14,1)="O","M",IF(LEFT('Results - Derby and Notts'!E14,1)="F","F",IF(LEFT('Results - Derby and Notts'!E14,1)="B","M",IF(LEFT('Results - Derby and Notts'!E14,1)="G","F","ERROR"))))</f>
        <v>M</v>
      </c>
      <c r="E67" s="113" t="str">
        <f>PROPER('Lane 3 Team'!F23)</f>
        <v/>
      </c>
      <c r="F67" s="113" t="str">
        <f>PROPER('Lane 3 Team'!G23)</f>
        <v/>
      </c>
      <c r="G67" s="114" t="e">
        <f>VLOOKUP(Instructions!$I$27,Clubs,3,FALSE)</f>
        <v>#N/A</v>
      </c>
      <c r="H67" s="115">
        <f>'Lane 3 Team'!H23</f>
        <v>0</v>
      </c>
      <c r="I67" s="113">
        <f>'Lane 3 Team'!I23</f>
        <v>0</v>
      </c>
      <c r="J67" s="112" t="str">
        <f t="shared" si="0"/>
        <v>1900/01/00</v>
      </c>
      <c r="K67" s="120"/>
      <c r="L67" s="122" t="e">
        <f t="shared" si="1"/>
        <v>#N/A</v>
      </c>
    </row>
    <row r="68" spans="2:12" s="106" customFormat="1" x14ac:dyDescent="0.15">
      <c r="B68" s="112">
        <v>3</v>
      </c>
      <c r="C68" s="106">
        <f>'Results - Derby and Notts'!A16</f>
        <v>6</v>
      </c>
      <c r="D68" s="106" t="str">
        <f>IF(LEFT('Results - Derby and Notts'!E16,1)="O","M",IF(LEFT('Results - Derby and Notts'!E16,1)="F","F",IF(LEFT('Results - Derby and Notts'!E16,1)="B","M",IF(LEFT('Results - Derby and Notts'!E16,1)="G","F","ERROR"))))</f>
        <v>F</v>
      </c>
      <c r="E68" s="113" t="str">
        <f>PROPER('Lane 3 Team'!F24)</f>
        <v/>
      </c>
      <c r="F68" s="113" t="str">
        <f>PROPER('Lane 3 Team'!G24)</f>
        <v/>
      </c>
      <c r="G68" s="114" t="e">
        <f>VLOOKUP(Instructions!$I$27,Clubs,3,FALSE)</f>
        <v>#N/A</v>
      </c>
      <c r="H68" s="115">
        <f>'Lane 3 Team'!H24</f>
        <v>0</v>
      </c>
      <c r="I68" s="113">
        <f>'Lane 3 Team'!I24</f>
        <v>0</v>
      </c>
      <c r="J68" s="112" t="str">
        <f t="shared" ref="J68:J131" si="2">(TEXT(H68,"YYYY/MM/DD"))</f>
        <v>1900/01/00</v>
      </c>
      <c r="K68" s="120"/>
      <c r="L68" s="122" t="e">
        <f t="shared" ref="L68:L131" si="3">CONCATENATE(F68,",",E68,",",J68,",",G68,",",D68,",",I68,",,,,")</f>
        <v>#N/A</v>
      </c>
    </row>
    <row r="69" spans="2:12" s="106" customFormat="1" x14ac:dyDescent="0.15">
      <c r="B69" s="112">
        <v>3</v>
      </c>
      <c r="C69" s="106">
        <f>'Results - Derby and Notts'!A18</f>
        <v>7</v>
      </c>
      <c r="D69" s="106" t="str">
        <f>IF(LEFT('Results - Derby and Notts'!E18,1)="O","M",IF(LEFT('Results - Derby and Notts'!E18,1)="F","F",IF(LEFT('Results - Derby and Notts'!E18,1)="B","M",IF(LEFT('Results - Derby and Notts'!E18,1)="G","F","ERROR"))))</f>
        <v>M</v>
      </c>
      <c r="E69" s="113" t="str">
        <f>PROPER('Lane 3 Team'!F25)</f>
        <v/>
      </c>
      <c r="F69" s="113" t="str">
        <f>PROPER('Lane 3 Team'!G25)</f>
        <v/>
      </c>
      <c r="G69" s="114" t="e">
        <f>VLOOKUP(Instructions!$I$27,Clubs,3,FALSE)</f>
        <v>#N/A</v>
      </c>
      <c r="H69" s="115">
        <f>'Lane 3 Team'!H25</f>
        <v>0</v>
      </c>
      <c r="I69" s="113">
        <f>'Lane 3 Team'!I25</f>
        <v>0</v>
      </c>
      <c r="J69" s="112" t="str">
        <f t="shared" si="2"/>
        <v>1900/01/00</v>
      </c>
      <c r="K69" s="120"/>
      <c r="L69" s="122" t="e">
        <f t="shared" si="3"/>
        <v>#N/A</v>
      </c>
    </row>
    <row r="70" spans="2:12" s="106" customFormat="1" x14ac:dyDescent="0.15">
      <c r="B70" s="112">
        <v>3</v>
      </c>
      <c r="C70" s="106">
        <f>'Results - Derby and Notts'!A20</f>
        <v>8</v>
      </c>
      <c r="D70" s="106" t="str">
        <f>IF(LEFT('Results - Derby and Notts'!E20,1)="O","M",IF(LEFT('Results - Derby and Notts'!E20,1)="F","F",IF(LEFT('Results - Derby and Notts'!E20,1)="B","M",IF(LEFT('Results - Derby and Notts'!E20,1)="G","F","ERROR"))))</f>
        <v>F</v>
      </c>
      <c r="E70" s="113" t="str">
        <f>PROPER('Lane 3 Team'!F26)</f>
        <v/>
      </c>
      <c r="F70" s="113" t="str">
        <f>PROPER('Lane 3 Team'!G26)</f>
        <v/>
      </c>
      <c r="G70" s="114" t="e">
        <f>VLOOKUP(Instructions!$I$27,Clubs,3,FALSE)</f>
        <v>#N/A</v>
      </c>
      <c r="H70" s="115">
        <f>'Lane 3 Team'!H26</f>
        <v>0</v>
      </c>
      <c r="I70" s="113">
        <f>'Lane 3 Team'!I26</f>
        <v>0</v>
      </c>
      <c r="J70" s="112" t="str">
        <f t="shared" si="2"/>
        <v>1900/01/00</v>
      </c>
      <c r="K70" s="120"/>
      <c r="L70" s="122" t="e">
        <f t="shared" si="3"/>
        <v>#N/A</v>
      </c>
    </row>
    <row r="71" spans="2:12" s="106" customFormat="1" x14ac:dyDescent="0.15">
      <c r="B71" s="112">
        <v>3</v>
      </c>
      <c r="C71" s="106">
        <f>'Results - Derby and Notts'!A22</f>
        <v>9</v>
      </c>
      <c r="D71" s="106" t="str">
        <f>IF(LEFT('Results - Derby and Notts'!E22,1)="O","M",IF(LEFT('Results - Derby and Notts'!E22,1)="F","F",IF(LEFT('Results - Derby and Notts'!E22,1)="B","M",IF(LEFT('Results - Derby and Notts'!E22,1)="G","F","ERROR"))))</f>
        <v>M</v>
      </c>
      <c r="E71" s="113" t="str">
        <f>PROPER('Lane 3 Team'!F27)</f>
        <v/>
      </c>
      <c r="F71" s="113" t="str">
        <f>PROPER('Lane 3 Team'!G27)</f>
        <v/>
      </c>
      <c r="G71" s="114" t="e">
        <f>VLOOKUP(Instructions!$I$27,Clubs,3,FALSE)</f>
        <v>#N/A</v>
      </c>
      <c r="H71" s="115">
        <f>'Lane 3 Team'!H27</f>
        <v>0</v>
      </c>
      <c r="I71" s="113">
        <f>'Lane 3 Team'!I27</f>
        <v>0</v>
      </c>
      <c r="J71" s="112" t="str">
        <f t="shared" si="2"/>
        <v>1900/01/00</v>
      </c>
      <c r="K71" s="120"/>
      <c r="L71" s="122" t="e">
        <f t="shared" si="3"/>
        <v>#N/A</v>
      </c>
    </row>
    <row r="72" spans="2:12" s="106" customFormat="1" x14ac:dyDescent="0.15">
      <c r="B72" s="112">
        <v>3</v>
      </c>
      <c r="C72" s="106">
        <f>'Results - Derby and Notts'!A24</f>
        <v>10</v>
      </c>
      <c r="D72" s="106" t="str">
        <f>IF(LEFT('Results - Derby and Notts'!E24,1)="O","M",IF(LEFT('Results - Derby and Notts'!E24,1)="F","F",IF(LEFT('Results - Derby and Notts'!E24,1)="B","M",IF(LEFT('Results - Derby and Notts'!E24,1)="G","F","ERROR"))))</f>
        <v>F</v>
      </c>
      <c r="E72" s="113" t="str">
        <f>PROPER('Lane 3 Team'!F28)</f>
        <v/>
      </c>
      <c r="F72" s="113" t="str">
        <f>PROPER('Lane 3 Team'!G28)</f>
        <v/>
      </c>
      <c r="G72" s="114" t="e">
        <f>VLOOKUP(Instructions!$I$27,Clubs,3,FALSE)</f>
        <v>#N/A</v>
      </c>
      <c r="H72" s="115">
        <f>'Lane 3 Team'!H28</f>
        <v>0</v>
      </c>
      <c r="I72" s="113">
        <f>'Lane 3 Team'!I28</f>
        <v>0</v>
      </c>
      <c r="J72" s="112" t="str">
        <f t="shared" si="2"/>
        <v>1900/01/00</v>
      </c>
      <c r="K72" s="120"/>
      <c r="L72" s="122" t="e">
        <f t="shared" si="3"/>
        <v>#N/A</v>
      </c>
    </row>
    <row r="73" spans="2:12" s="106" customFormat="1" x14ac:dyDescent="0.15">
      <c r="B73" s="112">
        <v>3</v>
      </c>
      <c r="C73" s="106">
        <f>'Results - Derby and Notts'!A26</f>
        <v>11</v>
      </c>
      <c r="D73" s="106" t="str">
        <f>IF(LEFT('Results - Derby and Notts'!E26,1)="O","M",IF(LEFT('Results - Derby and Notts'!E26,1)="F","F",IF(LEFT('Results - Derby and Notts'!E26,1)="B","M",IF(LEFT('Results - Derby and Notts'!E26,1)="G","F","ERROR"))))</f>
        <v>M</v>
      </c>
      <c r="E73" s="113" t="str">
        <f>PROPER('Lane 3 Team'!F29)</f>
        <v/>
      </c>
      <c r="F73" s="113" t="str">
        <f>PROPER('Lane 3 Team'!G29)</f>
        <v/>
      </c>
      <c r="G73" s="114" t="e">
        <f>VLOOKUP(Instructions!$I$27,Clubs,3,FALSE)</f>
        <v>#N/A</v>
      </c>
      <c r="H73" s="115">
        <f>'Lane 3 Team'!H29</f>
        <v>0</v>
      </c>
      <c r="I73" s="113">
        <f>'Lane 3 Team'!I29</f>
        <v>0</v>
      </c>
      <c r="J73" s="112" t="str">
        <f t="shared" si="2"/>
        <v>1900/01/00</v>
      </c>
      <c r="K73" s="120"/>
      <c r="L73" s="122" t="e">
        <f t="shared" si="3"/>
        <v>#N/A</v>
      </c>
    </row>
    <row r="74" spans="2:12" s="106" customFormat="1" x14ac:dyDescent="0.15">
      <c r="B74" s="112">
        <v>3</v>
      </c>
      <c r="C74" s="106">
        <f>'Results - Derby and Notts'!A28</f>
        <v>12</v>
      </c>
      <c r="D74" s="106" t="str">
        <f>IF(LEFT('Results - Derby and Notts'!E28,1)="O","M",IF(LEFT('Results - Derby and Notts'!E28,1)="F","F",IF(LEFT('Results - Derby and Notts'!E28,1)="B","M",IF(LEFT('Results - Derby and Notts'!E28,1)="G","F","ERROR"))))</f>
        <v>F</v>
      </c>
      <c r="E74" s="113" t="str">
        <f>PROPER('Lane 3 Team'!F30)</f>
        <v/>
      </c>
      <c r="F74" s="113" t="str">
        <f>PROPER('Lane 3 Team'!G30)</f>
        <v/>
      </c>
      <c r="G74" s="114" t="e">
        <f>VLOOKUP(Instructions!$I$27,Clubs,3,FALSE)</f>
        <v>#N/A</v>
      </c>
      <c r="H74" s="115">
        <f>'Lane 3 Team'!H30</f>
        <v>0</v>
      </c>
      <c r="I74" s="113">
        <f>'Lane 3 Team'!I30</f>
        <v>0</v>
      </c>
      <c r="J74" s="112" t="str">
        <f t="shared" si="2"/>
        <v>1900/01/00</v>
      </c>
      <c r="K74" s="120"/>
      <c r="L74" s="122" t="e">
        <f t="shared" si="3"/>
        <v>#N/A</v>
      </c>
    </row>
    <row r="75" spans="2:12" s="106" customFormat="1" x14ac:dyDescent="0.15">
      <c r="B75" s="112">
        <v>3</v>
      </c>
      <c r="C75" s="106">
        <f>'Results - Derby and Notts'!A30</f>
        <v>13</v>
      </c>
      <c r="D75" s="106" t="str">
        <f>IF(LEFT('Results - Derby and Notts'!E30,1)="O","M",IF(LEFT('Results - Derby and Notts'!E30,1)="F","F",IF(LEFT('Results - Derby and Notts'!E30,1)="B","M",IF(LEFT('Results - Derby and Notts'!E30,1)="G","F","ERROR"))))</f>
        <v>M</v>
      </c>
      <c r="E75" s="113" t="str">
        <f>PROPER('Lane 3 Team'!F31)</f>
        <v/>
      </c>
      <c r="F75" s="113" t="str">
        <f>PROPER('Lane 3 Team'!G31)</f>
        <v/>
      </c>
      <c r="G75" s="114" t="e">
        <f>VLOOKUP(Instructions!$I$27,Clubs,3,FALSE)</f>
        <v>#N/A</v>
      </c>
      <c r="H75" s="115">
        <f>'Lane 3 Team'!H31</f>
        <v>0</v>
      </c>
      <c r="I75" s="113">
        <f>'Lane 3 Team'!I31</f>
        <v>0</v>
      </c>
      <c r="J75" s="112" t="str">
        <f t="shared" si="2"/>
        <v>1900/01/00</v>
      </c>
      <c r="K75" s="120"/>
      <c r="L75" s="122" t="e">
        <f t="shared" si="3"/>
        <v>#N/A</v>
      </c>
    </row>
    <row r="76" spans="2:12" s="106" customFormat="1" x14ac:dyDescent="0.15">
      <c r="B76" s="112">
        <v>3</v>
      </c>
      <c r="C76" s="106">
        <f>'Results - Derby and Notts'!A32</f>
        <v>14</v>
      </c>
      <c r="D76" s="106" t="str">
        <f>IF(LEFT('Results - Derby and Notts'!E32,1)="O","M",IF(LEFT('Results - Derby and Notts'!E32,1)="F","F",IF(LEFT('Results - Derby and Notts'!E32,1)="B","M",IF(LEFT('Results - Derby and Notts'!E32,1)="G","F","ERROR"))))</f>
        <v>F</v>
      </c>
      <c r="E76" s="113" t="str">
        <f>PROPER('Lane 3 Team'!F32)</f>
        <v/>
      </c>
      <c r="F76" s="113" t="str">
        <f>PROPER('Lane 3 Team'!G32)</f>
        <v/>
      </c>
      <c r="G76" s="114" t="e">
        <f>VLOOKUP(Instructions!$I$27,Clubs,3,FALSE)</f>
        <v>#N/A</v>
      </c>
      <c r="H76" s="115">
        <f>'Lane 3 Team'!H32</f>
        <v>0</v>
      </c>
      <c r="I76" s="113">
        <f>'Lane 3 Team'!I32</f>
        <v>0</v>
      </c>
      <c r="J76" s="112" t="str">
        <f t="shared" si="2"/>
        <v>1900/01/00</v>
      </c>
      <c r="K76" s="120"/>
      <c r="L76" s="122" t="e">
        <f t="shared" si="3"/>
        <v>#N/A</v>
      </c>
    </row>
    <row r="77" spans="2:12" s="106" customFormat="1" x14ac:dyDescent="0.15">
      <c r="B77" s="112">
        <v>3</v>
      </c>
      <c r="C77" s="106">
        <f>'Results - Derby and Notts'!A34</f>
        <v>15</v>
      </c>
      <c r="D77" s="106" t="str">
        <f>IF(LEFT('Results - Derby and Notts'!E34,1)="O","M",IF(LEFT('Results - Derby and Notts'!E34,1)="F","F",IF(LEFT('Results - Derby and Notts'!E34,1)="B","M",IF(LEFT('Results - Derby and Notts'!E34,1)="G","F","ERROR"))))</f>
        <v>M</v>
      </c>
      <c r="E77" s="113" t="str">
        <f>PROPER('Lane 3 Team'!F33)</f>
        <v/>
      </c>
      <c r="F77" s="113" t="str">
        <f>PROPER('Lane 3 Team'!G33)</f>
        <v/>
      </c>
      <c r="G77" s="114" t="e">
        <f>VLOOKUP(Instructions!$I$27,Clubs,3,FALSE)</f>
        <v>#N/A</v>
      </c>
      <c r="H77" s="115">
        <f>'Lane 3 Team'!H33</f>
        <v>0</v>
      </c>
      <c r="I77" s="113">
        <f>'Lane 3 Team'!I33</f>
        <v>0</v>
      </c>
      <c r="J77" s="112" t="str">
        <f t="shared" si="2"/>
        <v>1900/01/00</v>
      </c>
      <c r="K77" s="120"/>
      <c r="L77" s="122" t="e">
        <f t="shared" si="3"/>
        <v>#N/A</v>
      </c>
    </row>
    <row r="78" spans="2:12" s="106" customFormat="1" x14ac:dyDescent="0.15">
      <c r="B78" s="112">
        <v>3</v>
      </c>
      <c r="C78" s="106">
        <f>'Results - Derby and Notts'!A36</f>
        <v>16</v>
      </c>
      <c r="D78" s="106" t="str">
        <f>IF(LEFT('Results - Derby and Notts'!E36,1)="O","M",IF(LEFT('Results - Derby and Notts'!E36,1)="F","F",IF(LEFT('Results - Derby and Notts'!E36,1)="B","M",IF(LEFT('Results - Derby and Notts'!E36,1)="G","F","ERROR"))))</f>
        <v>F</v>
      </c>
      <c r="E78" s="113" t="str">
        <f>PROPER('Lane 3 Team'!F34)</f>
        <v/>
      </c>
      <c r="F78" s="113" t="str">
        <f>PROPER('Lane 3 Team'!G34)</f>
        <v/>
      </c>
      <c r="G78" s="114" t="e">
        <f>VLOOKUP(Instructions!$I$27,Clubs,3,FALSE)</f>
        <v>#N/A</v>
      </c>
      <c r="H78" s="115">
        <f>'Lane 3 Team'!H34</f>
        <v>0</v>
      </c>
      <c r="I78" s="113">
        <f>'Lane 3 Team'!I34</f>
        <v>0</v>
      </c>
      <c r="J78" s="112" t="str">
        <f t="shared" si="2"/>
        <v>1900/01/00</v>
      </c>
      <c r="K78" s="120"/>
      <c r="L78" s="122" t="e">
        <f t="shared" si="3"/>
        <v>#N/A</v>
      </c>
    </row>
    <row r="79" spans="2:12" s="106" customFormat="1" x14ac:dyDescent="0.15">
      <c r="B79" s="112">
        <v>3</v>
      </c>
      <c r="C79" s="106">
        <f>'Results - Derby and Notts'!A38</f>
        <v>17</v>
      </c>
      <c r="D79" s="106" t="str">
        <f>IF(LEFT('Results - Derby and Notts'!E38,1)="O","M",IF(LEFT('Results - Derby and Notts'!E38,1)="F","F",IF(LEFT('Results - Derby and Notts'!E38,1)="B","M",IF(LEFT('Results - Derby and Notts'!E38,1)="G","F","ERROR"))))</f>
        <v>M</v>
      </c>
      <c r="E79" s="113" t="str">
        <f>PROPER('Lane 3 Team'!F35)</f>
        <v/>
      </c>
      <c r="F79" s="113" t="str">
        <f>PROPER('Lane 3 Team'!G35)</f>
        <v/>
      </c>
      <c r="G79" s="114" t="e">
        <f>VLOOKUP(Instructions!$I$27,Clubs,3,FALSE)</f>
        <v>#N/A</v>
      </c>
      <c r="H79" s="115">
        <f>'Lane 3 Team'!H35</f>
        <v>0</v>
      </c>
      <c r="I79" s="113">
        <f>'Lane 3 Team'!I35</f>
        <v>0</v>
      </c>
      <c r="J79" s="112" t="str">
        <f t="shared" si="2"/>
        <v>1900/01/00</v>
      </c>
      <c r="K79" s="120"/>
      <c r="L79" s="122" t="e">
        <f t="shared" si="3"/>
        <v>#N/A</v>
      </c>
    </row>
    <row r="80" spans="2:12" s="106" customFormat="1" x14ac:dyDescent="0.15">
      <c r="B80" s="112">
        <v>3</v>
      </c>
      <c r="C80" s="106">
        <f>'Results - Derby and Notts'!A40</f>
        <v>18</v>
      </c>
      <c r="D80" s="106" t="str">
        <f>IF(LEFT('Results - Derby and Notts'!E40,1)="O","M",IF(LEFT('Results - Derby and Notts'!E40,1)="F","F",IF(LEFT('Results - Derby and Notts'!E40,1)="B","M",IF(LEFT('Results - Derby and Notts'!E40,1)="G","F","ERROR"))))</f>
        <v>F</v>
      </c>
      <c r="E80" s="113" t="str">
        <f>PROPER('Lane 3 Team'!F36)</f>
        <v/>
      </c>
      <c r="F80" s="113" t="str">
        <f>PROPER('Lane 3 Team'!G36)</f>
        <v/>
      </c>
      <c r="G80" s="114" t="e">
        <f>VLOOKUP(Instructions!$I$27,Clubs,3,FALSE)</f>
        <v>#N/A</v>
      </c>
      <c r="H80" s="115">
        <f>'Lane 3 Team'!H36</f>
        <v>0</v>
      </c>
      <c r="I80" s="113">
        <f>'Lane 3 Team'!I36</f>
        <v>0</v>
      </c>
      <c r="J80" s="112" t="str">
        <f t="shared" si="2"/>
        <v>1900/01/00</v>
      </c>
      <c r="K80" s="120"/>
      <c r="L80" s="122" t="e">
        <f t="shared" si="3"/>
        <v>#N/A</v>
      </c>
    </row>
    <row r="81" spans="2:12" s="106" customFormat="1" x14ac:dyDescent="0.15">
      <c r="B81" s="112">
        <v>3</v>
      </c>
      <c r="C81" s="106">
        <f>'Results - Derby and Notts'!A42</f>
        <v>19</v>
      </c>
      <c r="D81" s="106" t="str">
        <f>IF(LEFT('Results - Derby and Notts'!E42,1)="O","M",IF(LEFT('Results - Derby and Notts'!E42,1)="F","F",IF(LEFT('Results - Derby and Notts'!E42,1)="B","M",IF(LEFT('Results - Derby and Notts'!E42,1)="G","F","ERROR"))))</f>
        <v>M</v>
      </c>
      <c r="E81" s="113" t="str">
        <f>PROPER('Lane 3 Team'!F37)</f>
        <v/>
      </c>
      <c r="F81" s="113" t="str">
        <f>PROPER('Lane 3 Team'!G37)</f>
        <v/>
      </c>
      <c r="G81" s="114" t="e">
        <f>VLOOKUP(Instructions!$I$27,Clubs,3,FALSE)</f>
        <v>#N/A</v>
      </c>
      <c r="H81" s="115">
        <f>'Lane 3 Team'!H37</f>
        <v>0</v>
      </c>
      <c r="I81" s="113">
        <f>'Lane 3 Team'!I37</f>
        <v>0</v>
      </c>
      <c r="J81" s="112" t="str">
        <f t="shared" si="2"/>
        <v>1900/01/00</v>
      </c>
      <c r="K81" s="120"/>
      <c r="L81" s="122" t="e">
        <f t="shared" si="3"/>
        <v>#N/A</v>
      </c>
    </row>
    <row r="82" spans="2:12" s="106" customFormat="1" x14ac:dyDescent="0.15">
      <c r="B82" s="112">
        <v>3</v>
      </c>
      <c r="C82" s="106">
        <f>'Results - Derby and Notts'!A44</f>
        <v>20</v>
      </c>
      <c r="D82" s="106" t="str">
        <f>IF(LEFT('Results - Derby and Notts'!E44,1)="O","M",IF(LEFT('Results - Derby and Notts'!E44,1)="F","F",IF(LEFT('Results - Derby and Notts'!E44,1)="B","M",IF(LEFT('Results - Derby and Notts'!E44,1)="G","F","ERROR"))))</f>
        <v>F</v>
      </c>
      <c r="E82" s="113" t="str">
        <f>PROPER('Lane 3 Team'!F38)</f>
        <v/>
      </c>
      <c r="F82" s="113" t="str">
        <f>PROPER('Lane 3 Team'!G38)</f>
        <v/>
      </c>
      <c r="G82" s="114" t="e">
        <f>VLOOKUP(Instructions!$I$27,Clubs,3,FALSE)</f>
        <v>#N/A</v>
      </c>
      <c r="H82" s="115">
        <f>'Lane 3 Team'!H38</f>
        <v>0</v>
      </c>
      <c r="I82" s="113">
        <f>'Lane 3 Team'!I38</f>
        <v>0</v>
      </c>
      <c r="J82" s="112" t="str">
        <f t="shared" si="2"/>
        <v>1900/01/00</v>
      </c>
      <c r="K82" s="120"/>
      <c r="L82" s="122" t="e">
        <f t="shared" si="3"/>
        <v>#N/A</v>
      </c>
    </row>
    <row r="83" spans="2:12" s="106" customFormat="1" x14ac:dyDescent="0.15">
      <c r="B83" s="112">
        <v>3</v>
      </c>
      <c r="C83" s="106">
        <f>'Results - Derby and Notts'!A46</f>
        <v>21</v>
      </c>
      <c r="D83" s="106" t="str">
        <f>IF(LEFT('Results - Derby and Notts'!E46,1)="O","M",IF(LEFT('Results - Derby and Notts'!E46,1)="F","F",IF(LEFT('Results - Derby and Notts'!E46,1)="B","M",IF(LEFT('Results - Derby and Notts'!E46,1)="G","F","ERROR"))))</f>
        <v>M</v>
      </c>
      <c r="E83" s="113" t="str">
        <f>PROPER('Lane 3 Team'!F39)</f>
        <v/>
      </c>
      <c r="F83" s="113" t="str">
        <f>PROPER('Lane 3 Team'!G39)</f>
        <v/>
      </c>
      <c r="G83" s="114" t="e">
        <f>VLOOKUP(Instructions!$I$27,Clubs,3,FALSE)</f>
        <v>#N/A</v>
      </c>
      <c r="H83" s="115">
        <f>'Lane 3 Team'!H39</f>
        <v>0</v>
      </c>
      <c r="I83" s="113">
        <f>'Lane 3 Team'!I39</f>
        <v>0</v>
      </c>
      <c r="J83" s="112" t="str">
        <f t="shared" si="2"/>
        <v>1900/01/00</v>
      </c>
      <c r="K83" s="120"/>
      <c r="L83" s="122" t="e">
        <f t="shared" si="3"/>
        <v>#N/A</v>
      </c>
    </row>
    <row r="84" spans="2:12" s="106" customFormat="1" x14ac:dyDescent="0.15">
      <c r="B84" s="112">
        <v>3</v>
      </c>
      <c r="C84" s="106">
        <f>'Results - Derby and Notts'!A48</f>
        <v>22</v>
      </c>
      <c r="D84" s="106" t="str">
        <f>IF(LEFT('Results - Derby and Notts'!E48,1)="O","M",IF(LEFT('Results - Derby and Notts'!E48,1)="F","F",IF(LEFT('Results - Derby and Notts'!E48,1)="B","M",IF(LEFT('Results - Derby and Notts'!E48,1)="G","F","ERROR"))))</f>
        <v>F</v>
      </c>
      <c r="E84" s="113" t="str">
        <f>PROPER('Lane 3 Team'!F40)</f>
        <v/>
      </c>
      <c r="F84" s="113" t="str">
        <f>PROPER('Lane 3 Team'!G40)</f>
        <v/>
      </c>
      <c r="G84" s="114" t="e">
        <f>VLOOKUP(Instructions!$I$27,Clubs,3,FALSE)</f>
        <v>#N/A</v>
      </c>
      <c r="H84" s="115">
        <f>'Lane 3 Team'!H40</f>
        <v>0</v>
      </c>
      <c r="I84" s="113">
        <f>'Lane 3 Team'!I40</f>
        <v>0</v>
      </c>
      <c r="J84" s="112" t="str">
        <f t="shared" si="2"/>
        <v>1900/01/00</v>
      </c>
      <c r="K84" s="120"/>
      <c r="L84" s="122" t="e">
        <f t="shared" si="3"/>
        <v>#N/A</v>
      </c>
    </row>
    <row r="85" spans="2:12" s="106" customFormat="1" x14ac:dyDescent="0.15">
      <c r="B85" s="112">
        <v>3</v>
      </c>
      <c r="C85" s="106">
        <f>'Results - Derby and Notts'!A50</f>
        <v>23</v>
      </c>
      <c r="D85" s="106" t="str">
        <f>IF(LEFT('Results - Derby and Notts'!E50,1)="O","M",IF(LEFT('Results - Derby and Notts'!E50,1)="F","F",IF(LEFT('Results - Derby and Notts'!E50,1)="B","M",IF(LEFT('Results - Derby and Notts'!E50,1)="G","F","ERROR"))))</f>
        <v>M</v>
      </c>
      <c r="E85" s="113" t="str">
        <f>PROPER('Lane 3 Team'!F41)</f>
        <v/>
      </c>
      <c r="F85" s="113" t="str">
        <f>PROPER('Lane 3 Team'!G41)</f>
        <v/>
      </c>
      <c r="G85" s="114" t="e">
        <f>VLOOKUP(Instructions!$I$27,Clubs,3,FALSE)</f>
        <v>#N/A</v>
      </c>
      <c r="H85" s="115">
        <f>'Lane 3 Team'!H41</f>
        <v>0</v>
      </c>
      <c r="I85" s="113">
        <f>'Lane 3 Team'!I41</f>
        <v>0</v>
      </c>
      <c r="J85" s="112" t="str">
        <f t="shared" si="2"/>
        <v>1900/01/00</v>
      </c>
      <c r="K85" s="120"/>
      <c r="L85" s="122" t="e">
        <f t="shared" si="3"/>
        <v>#N/A</v>
      </c>
    </row>
    <row r="86" spans="2:12" s="106" customFormat="1" x14ac:dyDescent="0.15">
      <c r="B86" s="112">
        <v>3</v>
      </c>
      <c r="C86" s="106">
        <f>'Results - Derby and Notts'!A52</f>
        <v>24</v>
      </c>
      <c r="D86" s="106" t="str">
        <f>IF(LEFT('Results - Derby and Notts'!E52,1)="O","M",IF(LEFT('Results - Derby and Notts'!E52,1)="F","F",IF(LEFT('Results - Derby and Notts'!E52,1)="B","M",IF(LEFT('Results - Derby and Notts'!E52,1)="G","F","ERROR"))))</f>
        <v>F</v>
      </c>
      <c r="E86" s="113" t="str">
        <f>PROPER('Lane 3 Team'!F42)</f>
        <v/>
      </c>
      <c r="F86" s="113" t="str">
        <f>PROPER('Lane 3 Team'!G42)</f>
        <v/>
      </c>
      <c r="G86" s="114" t="e">
        <f>VLOOKUP(Instructions!$I$27,Clubs,3,FALSE)</f>
        <v>#N/A</v>
      </c>
      <c r="H86" s="115">
        <f>'Lane 3 Team'!H42</f>
        <v>0</v>
      </c>
      <c r="I86" s="113">
        <f>'Lane 3 Team'!I42</f>
        <v>0</v>
      </c>
      <c r="J86" s="112" t="str">
        <f t="shared" si="2"/>
        <v>1900/01/00</v>
      </c>
      <c r="K86" s="120"/>
      <c r="L86" s="122" t="e">
        <f t="shared" si="3"/>
        <v>#N/A</v>
      </c>
    </row>
    <row r="87" spans="2:12" s="106" customFormat="1" x14ac:dyDescent="0.15">
      <c r="B87" s="112">
        <v>3</v>
      </c>
      <c r="C87" s="106">
        <f>'Results - Derby and Notts'!A54</f>
        <v>25</v>
      </c>
      <c r="D87" s="106" t="str">
        <f>IF(LEFT('Results - Derby and Notts'!E54,1)="O","M",IF(LEFT('Results - Derby and Notts'!E54,1)="F","F",IF(LEFT('Results - Derby and Notts'!E54,1)="B","M",IF(LEFT('Results - Derby and Notts'!E54,1)="G","F","ERROR"))))</f>
        <v>M</v>
      </c>
      <c r="E87" s="113" t="str">
        <f>PROPER('Lane 3 Team'!F43)</f>
        <v/>
      </c>
      <c r="F87" s="113" t="str">
        <f>PROPER('Lane 3 Team'!G43)</f>
        <v/>
      </c>
      <c r="G87" s="114" t="e">
        <f>VLOOKUP(Instructions!$I$27,Clubs,3,FALSE)</f>
        <v>#N/A</v>
      </c>
      <c r="H87" s="115">
        <f>'Lane 3 Team'!H43</f>
        <v>0</v>
      </c>
      <c r="I87" s="113">
        <f>'Lane 3 Team'!I43</f>
        <v>0</v>
      </c>
      <c r="J87" s="112" t="str">
        <f t="shared" si="2"/>
        <v>1900/01/00</v>
      </c>
      <c r="K87" s="120"/>
      <c r="L87" s="122" t="e">
        <f t="shared" si="3"/>
        <v>#N/A</v>
      </c>
    </row>
    <row r="88" spans="2:12" s="106" customFormat="1" x14ac:dyDescent="0.15">
      <c r="B88" s="112">
        <v>3</v>
      </c>
      <c r="C88" s="106">
        <f>'Results - Derby and Notts'!A56</f>
        <v>26</v>
      </c>
      <c r="D88" s="106" t="str">
        <f>IF(LEFT('Results - Derby and Notts'!E56,1)="O","M",IF(LEFT('Results - Derby and Notts'!E56,1)="F","F",IF(LEFT('Results - Derby and Notts'!E56,1)="B","M",IF(LEFT('Results - Derby and Notts'!E56,1)="G","F","ERROR"))))</f>
        <v>F</v>
      </c>
      <c r="E88" s="113" t="str">
        <f>PROPER('Lane 3 Team'!F44)</f>
        <v/>
      </c>
      <c r="F88" s="113" t="str">
        <f>PROPER('Lane 3 Team'!G44)</f>
        <v/>
      </c>
      <c r="G88" s="114" t="e">
        <f>VLOOKUP(Instructions!$I$27,Clubs,3,FALSE)</f>
        <v>#N/A</v>
      </c>
      <c r="H88" s="115">
        <f>'Lane 3 Team'!H44</f>
        <v>0</v>
      </c>
      <c r="I88" s="113">
        <f>'Lane 3 Team'!I44</f>
        <v>0</v>
      </c>
      <c r="J88" s="112" t="str">
        <f t="shared" si="2"/>
        <v>1900/01/00</v>
      </c>
      <c r="K88" s="120"/>
      <c r="L88" s="122" t="e">
        <f t="shared" si="3"/>
        <v>#N/A</v>
      </c>
    </row>
    <row r="89" spans="2:12" s="106" customFormat="1" x14ac:dyDescent="0.15">
      <c r="B89" s="112">
        <v>3</v>
      </c>
      <c r="C89" s="106">
        <f>'Results - Derby and Notts'!A58</f>
        <v>27</v>
      </c>
      <c r="D89" s="106" t="str">
        <f>IF(LEFT('Results - Derby and Notts'!E58,1)="O","M",IF(LEFT('Results - Derby and Notts'!E58,1)="F","F",IF(LEFT('Results - Derby and Notts'!E58,1)="B","M",IF(LEFT('Results - Derby and Notts'!E58,1)="G","F","ERROR"))))</f>
        <v>M</v>
      </c>
      <c r="E89" s="113" t="str">
        <f>PROPER('Lane 3 Team'!F45)</f>
        <v/>
      </c>
      <c r="F89" s="113" t="str">
        <f>PROPER('Lane 3 Team'!G45)</f>
        <v/>
      </c>
      <c r="G89" s="114" t="e">
        <f>VLOOKUP(Instructions!$I$27,Clubs,3,FALSE)</f>
        <v>#N/A</v>
      </c>
      <c r="H89" s="115">
        <f>'Lane 3 Team'!H45</f>
        <v>0</v>
      </c>
      <c r="I89" s="113">
        <f>'Lane 3 Team'!I45</f>
        <v>0</v>
      </c>
      <c r="J89" s="112" t="str">
        <f t="shared" si="2"/>
        <v>1900/01/00</v>
      </c>
      <c r="K89" s="120"/>
      <c r="L89" s="122" t="e">
        <f t="shared" si="3"/>
        <v>#N/A</v>
      </c>
    </row>
    <row r="90" spans="2:12" s="106" customFormat="1" x14ac:dyDescent="0.15">
      <c r="B90" s="112">
        <v>3</v>
      </c>
      <c r="C90" s="106">
        <f>'Results - Derby and Notts'!A60</f>
        <v>28</v>
      </c>
      <c r="D90" s="106" t="str">
        <f>IF(LEFT('Results - Derby and Notts'!E60,1)="O","M",IF(LEFT('Results - Derby and Notts'!E60,1)="F","F",IF(LEFT('Results - Derby and Notts'!E60,1)="B","M",IF(LEFT('Results - Derby and Notts'!E60,1)="G","F","ERROR"))))</f>
        <v>F</v>
      </c>
      <c r="E90" s="113" t="str">
        <f>PROPER('Lane 3 Team'!F46)</f>
        <v/>
      </c>
      <c r="F90" s="113" t="str">
        <f>PROPER('Lane 3 Team'!G46)</f>
        <v/>
      </c>
      <c r="G90" s="114" t="e">
        <f>VLOOKUP(Instructions!$I$27,Clubs,3,FALSE)</f>
        <v>#N/A</v>
      </c>
      <c r="H90" s="115">
        <f>'Lane 3 Team'!H46</f>
        <v>0</v>
      </c>
      <c r="I90" s="113">
        <f>'Lane 3 Team'!I46</f>
        <v>0</v>
      </c>
      <c r="J90" s="112" t="str">
        <f t="shared" si="2"/>
        <v>1900/01/00</v>
      </c>
      <c r="K90" s="120"/>
      <c r="L90" s="122" t="e">
        <f t="shared" si="3"/>
        <v>#N/A</v>
      </c>
    </row>
    <row r="91" spans="2:12" s="106" customFormat="1" x14ac:dyDescent="0.15">
      <c r="B91" s="112">
        <v>3</v>
      </c>
      <c r="C91" s="106">
        <f>'Results - Derby and Notts'!A62</f>
        <v>29</v>
      </c>
      <c r="D91" s="106" t="str">
        <f>IF(LEFT('Results - Derby and Notts'!E62,1)="O","M",IF(LEFT('Results - Derby and Notts'!E62,1)="F","F",IF(LEFT('Results - Derby and Notts'!E62,1)="B","M",IF(LEFT('Results - Derby and Notts'!E62,1)="G","F","ERROR"))))</f>
        <v>M</v>
      </c>
      <c r="E91" s="113" t="str">
        <f>PROPER('Lane 3 Team'!F47)</f>
        <v/>
      </c>
      <c r="F91" s="113" t="str">
        <f>PROPER('Lane 3 Team'!G47)</f>
        <v/>
      </c>
      <c r="G91" s="114" t="e">
        <f>VLOOKUP(Instructions!$I$27,Clubs,3,FALSE)</f>
        <v>#N/A</v>
      </c>
      <c r="H91" s="115">
        <f>'Lane 3 Team'!H47</f>
        <v>0</v>
      </c>
      <c r="I91" s="113">
        <f>'Lane 3 Team'!I47</f>
        <v>0</v>
      </c>
      <c r="J91" s="112" t="str">
        <f t="shared" si="2"/>
        <v>1900/01/00</v>
      </c>
      <c r="K91" s="120"/>
      <c r="L91" s="122" t="e">
        <f t="shared" si="3"/>
        <v>#N/A</v>
      </c>
    </row>
    <row r="92" spans="2:12" s="106" customFormat="1" x14ac:dyDescent="0.15">
      <c r="B92" s="112">
        <v>3</v>
      </c>
      <c r="C92" s="106">
        <f>'Results - Derby and Notts'!A64</f>
        <v>30</v>
      </c>
      <c r="D92" s="106" t="str">
        <f>IF(LEFT('Results - Derby and Notts'!E64,1)="O","M",IF(LEFT('Results - Derby and Notts'!E64,1)="F","F",IF(LEFT('Results - Derby and Notts'!E64,1)="B","M",IF(LEFT('Results - Derby and Notts'!E64,1)="G","F","ERROR"))))</f>
        <v>F</v>
      </c>
      <c r="E92" s="113" t="str">
        <f>PROPER('Lane 3 Team'!F48)</f>
        <v/>
      </c>
      <c r="F92" s="113" t="str">
        <f>PROPER('Lane 3 Team'!G48)</f>
        <v/>
      </c>
      <c r="G92" s="114" t="e">
        <f>VLOOKUP(Instructions!$I$27,Clubs,3,FALSE)</f>
        <v>#N/A</v>
      </c>
      <c r="H92" s="115">
        <f>'Lane 3 Team'!H48</f>
        <v>0</v>
      </c>
      <c r="I92" s="113">
        <f>'Lane 3 Team'!I48</f>
        <v>0</v>
      </c>
      <c r="J92" s="112" t="str">
        <f t="shared" si="2"/>
        <v>1900/01/00</v>
      </c>
      <c r="K92" s="120"/>
      <c r="L92" s="122" t="e">
        <f t="shared" si="3"/>
        <v>#N/A</v>
      </c>
    </row>
    <row r="93" spans="2:12" s="106" customFormat="1" x14ac:dyDescent="0.15">
      <c r="B93" s="112">
        <v>3</v>
      </c>
      <c r="C93" s="106">
        <f>'Results - Derby and Notts'!A66</f>
        <v>31</v>
      </c>
      <c r="D93" s="106" t="str">
        <f>IF(LEFT('Results - Derby and Notts'!E66,1)="O","M",IF(LEFT('Results - Derby and Notts'!E66,1)="F","F",IF(LEFT('Results - Derby and Notts'!E66,1)="B","M",IF(LEFT('Results - Derby and Notts'!E66,1)="G","F","ERROR"))))</f>
        <v>M</v>
      </c>
      <c r="E93" s="113" t="str">
        <f>PROPER('Lane 3 Team'!F49)</f>
        <v/>
      </c>
      <c r="F93" s="113" t="str">
        <f>PROPER('Lane 3 Team'!G49)</f>
        <v/>
      </c>
      <c r="G93" s="114" t="e">
        <f>VLOOKUP(Instructions!$I$27,Clubs,3,FALSE)</f>
        <v>#N/A</v>
      </c>
      <c r="H93" s="115">
        <f>'Lane 3 Team'!H49</f>
        <v>0</v>
      </c>
      <c r="I93" s="113">
        <f>'Lane 3 Team'!I49</f>
        <v>0</v>
      </c>
      <c r="J93" s="112" t="str">
        <f t="shared" si="2"/>
        <v>1900/01/00</v>
      </c>
      <c r="K93" s="120"/>
      <c r="L93" s="122" t="e">
        <f t="shared" si="3"/>
        <v>#N/A</v>
      </c>
    </row>
    <row r="94" spans="2:12" s="106" customFormat="1" x14ac:dyDescent="0.15">
      <c r="B94" s="112">
        <v>3</v>
      </c>
      <c r="C94" s="106">
        <f>'Results - Derby and Notts'!A68</f>
        <v>32</v>
      </c>
      <c r="D94" s="106" t="str">
        <f>IF(LEFT('Results - Derby and Notts'!E68,1)="O","M",IF(LEFT('Results - Derby and Notts'!E68,1)="F","F",IF(LEFT('Results - Derby and Notts'!E68,1)="B","M",IF(LEFT('Results - Derby and Notts'!E68,1)="G","F","ERROR"))))</f>
        <v>F</v>
      </c>
      <c r="E94" s="113" t="str">
        <f>PROPER('Lane 3 Team'!F50)</f>
        <v/>
      </c>
      <c r="F94" s="113" t="str">
        <f>PROPER('Lane 3 Team'!G50)</f>
        <v/>
      </c>
      <c r="G94" s="114" t="e">
        <f>VLOOKUP(Instructions!$I$27,Clubs,3,FALSE)</f>
        <v>#N/A</v>
      </c>
      <c r="H94" s="115">
        <f>'Lane 3 Team'!H50</f>
        <v>0</v>
      </c>
      <c r="I94" s="113">
        <f>'Lane 3 Team'!I50</f>
        <v>0</v>
      </c>
      <c r="J94" s="112" t="str">
        <f t="shared" si="2"/>
        <v>1900/01/00</v>
      </c>
      <c r="K94" s="120"/>
      <c r="L94" s="122" t="e">
        <f t="shared" si="3"/>
        <v>#N/A</v>
      </c>
    </row>
    <row r="95" spans="2:12" s="106" customFormat="1" x14ac:dyDescent="0.15">
      <c r="B95" s="112">
        <v>3</v>
      </c>
      <c r="C95" s="106">
        <f>'Results - Derby and Notts'!A70</f>
        <v>33</v>
      </c>
      <c r="D95" s="106" t="str">
        <f>IF(LEFT('Results - Derby and Notts'!E70,1)="O","M",IF(LEFT('Results - Derby and Notts'!E70,1)="F","F",IF(LEFT('Results - Derby and Notts'!E70,1)="B","M",IF(LEFT('Results - Derby and Notts'!E70,1)="G","F","ERROR"))))</f>
        <v>M</v>
      </c>
      <c r="E95" s="113" t="str">
        <f>PROPER('Lane 3 Team'!F51)</f>
        <v/>
      </c>
      <c r="F95" s="113" t="str">
        <f>PROPER('Lane 3 Team'!G51)</f>
        <v/>
      </c>
      <c r="G95" s="114" t="e">
        <f>VLOOKUP(Instructions!$I$27,Clubs,3,FALSE)</f>
        <v>#N/A</v>
      </c>
      <c r="H95" s="115">
        <f>'Lane 3 Team'!H51</f>
        <v>0</v>
      </c>
      <c r="I95" s="113">
        <f>'Lane 3 Team'!I51</f>
        <v>0</v>
      </c>
      <c r="J95" s="112" t="str">
        <f t="shared" si="2"/>
        <v>1900/01/00</v>
      </c>
      <c r="K95" s="120"/>
      <c r="L95" s="122" t="e">
        <f t="shared" si="3"/>
        <v>#N/A</v>
      </c>
    </row>
    <row r="96" spans="2:12" s="106" customFormat="1" x14ac:dyDescent="0.15">
      <c r="B96" s="112">
        <v>3</v>
      </c>
      <c r="C96" s="106">
        <f>'Results - Derby and Notts'!A72</f>
        <v>34</v>
      </c>
      <c r="D96" s="106" t="str">
        <f>IF(LEFT('Results - Derby and Notts'!E72,1)="O","M",IF(LEFT('Results - Derby and Notts'!E72,1)="F","F",IF(LEFT('Results - Derby and Notts'!E72,1)="B","M",IF(LEFT('Results - Derby and Notts'!E72,1)="G","F","ERROR"))))</f>
        <v>F</v>
      </c>
      <c r="E96" s="113" t="str">
        <f>PROPER('Lane 3 Team'!F52)</f>
        <v/>
      </c>
      <c r="F96" s="113" t="str">
        <f>PROPER('Lane 3 Team'!G52)</f>
        <v/>
      </c>
      <c r="G96" s="114" t="e">
        <f>VLOOKUP(Instructions!$I$27,Clubs,3,FALSE)</f>
        <v>#N/A</v>
      </c>
      <c r="H96" s="115">
        <f>'Lane 3 Team'!H52</f>
        <v>0</v>
      </c>
      <c r="I96" s="113">
        <f>'Lane 3 Team'!I52</f>
        <v>0</v>
      </c>
      <c r="J96" s="112" t="str">
        <f t="shared" si="2"/>
        <v>1900/01/00</v>
      </c>
      <c r="K96" s="120"/>
      <c r="L96" s="122" t="e">
        <f t="shared" si="3"/>
        <v>#N/A</v>
      </c>
    </row>
    <row r="97" spans="2:12" s="106" customFormat="1" x14ac:dyDescent="0.15">
      <c r="B97" s="112">
        <v>3</v>
      </c>
      <c r="C97" s="106">
        <f>'Results - Derby and Notts'!A74</f>
        <v>35</v>
      </c>
      <c r="D97" s="106" t="str">
        <f>IF(LEFT('Results - Derby and Notts'!E74,1)="O","M",IF(LEFT('Results - Derby and Notts'!E74,1)="F","F",IF(LEFT('Results - Derby and Notts'!E74,1)="B","M",IF(LEFT('Results - Derby and Notts'!E74,1)="G","F","ERROR"))))</f>
        <v>M</v>
      </c>
      <c r="E97" s="113" t="str">
        <f>PROPER('Lane 3 Team'!F53)</f>
        <v/>
      </c>
      <c r="F97" s="113" t="str">
        <f>PROPER('Lane 3 Team'!G53)</f>
        <v/>
      </c>
      <c r="G97" s="114" t="e">
        <f>VLOOKUP(Instructions!$I$27,Clubs,3,FALSE)</f>
        <v>#N/A</v>
      </c>
      <c r="H97" s="115">
        <f>'Lane 3 Team'!H53</f>
        <v>0</v>
      </c>
      <c r="I97" s="113">
        <f>'Lane 3 Team'!I53</f>
        <v>0</v>
      </c>
      <c r="J97" s="112" t="str">
        <f t="shared" si="2"/>
        <v>1900/01/00</v>
      </c>
      <c r="K97" s="120"/>
      <c r="L97" s="122" t="e">
        <f t="shared" si="3"/>
        <v>#N/A</v>
      </c>
    </row>
    <row r="98" spans="2:12" s="106" customFormat="1" x14ac:dyDescent="0.15">
      <c r="B98" s="112">
        <v>3</v>
      </c>
      <c r="C98" s="106">
        <f>'Results - Derby and Notts'!A76</f>
        <v>36</v>
      </c>
      <c r="D98" s="106" t="str">
        <f>IF(LEFT('Results - Derby and Notts'!E76,1)="O","M",IF(LEFT('Results - Derby and Notts'!E76,1)="F","F",IF(LEFT('Results - Derby and Notts'!E76,1)="B","M",IF(LEFT('Results - Derby and Notts'!E76,1)="G","F","ERROR"))))</f>
        <v>F</v>
      </c>
      <c r="E98" s="113" t="str">
        <f>PROPER('Lane 3 Team'!F54)</f>
        <v/>
      </c>
      <c r="F98" s="113" t="str">
        <f>PROPER('Lane 3 Team'!G54)</f>
        <v/>
      </c>
      <c r="G98" s="114" t="e">
        <f>VLOOKUP(Instructions!$I$27,Clubs,3,FALSE)</f>
        <v>#N/A</v>
      </c>
      <c r="H98" s="115">
        <f>'Lane 3 Team'!H54</f>
        <v>0</v>
      </c>
      <c r="I98" s="113">
        <f>'Lane 3 Team'!I54</f>
        <v>0</v>
      </c>
      <c r="J98" s="112" t="str">
        <f t="shared" si="2"/>
        <v>1900/01/00</v>
      </c>
      <c r="K98" s="120"/>
      <c r="L98" s="122" t="e">
        <f t="shared" si="3"/>
        <v>#N/A</v>
      </c>
    </row>
    <row r="99" spans="2:12" s="106" customFormat="1" x14ac:dyDescent="0.15">
      <c r="B99" s="112">
        <v>4</v>
      </c>
      <c r="C99" s="106">
        <f>'Results - Derby and Notts'!A14</f>
        <v>5</v>
      </c>
      <c r="D99" s="106" t="str">
        <f>IF(LEFT('Results - Derby and Notts'!E14,1)="O","M",IF(LEFT('Results - Derby and Notts'!E14,1)="F","F",IF(LEFT('Results - Derby and Notts'!E14,1)="B","M",IF(LEFT('Results - Derby and Notts'!E14,1)="G","F","ERROR"))))</f>
        <v>M</v>
      </c>
      <c r="E99" s="113" t="str">
        <f>PROPER('Lane 4 Team'!F23)</f>
        <v/>
      </c>
      <c r="F99" s="113" t="str">
        <f>PROPER('Lane 4 Team'!G23)</f>
        <v/>
      </c>
      <c r="G99" s="114" t="e">
        <f>VLOOKUP(Instructions!$C$28,Clubs,3,FALSE)</f>
        <v>#N/A</v>
      </c>
      <c r="H99" s="115">
        <f>'Lane 4 Team'!H23</f>
        <v>0</v>
      </c>
      <c r="I99" s="113">
        <f>'Lane 4 Team'!I23</f>
        <v>0</v>
      </c>
      <c r="J99" s="112" t="str">
        <f t="shared" si="2"/>
        <v>1900/01/00</v>
      </c>
      <c r="K99" s="120"/>
      <c r="L99" s="122" t="e">
        <f t="shared" si="3"/>
        <v>#N/A</v>
      </c>
    </row>
    <row r="100" spans="2:12" s="106" customFormat="1" x14ac:dyDescent="0.15">
      <c r="B100" s="112">
        <v>4</v>
      </c>
      <c r="C100" s="106">
        <f>'Results - Derby and Notts'!A16</f>
        <v>6</v>
      </c>
      <c r="D100" s="106" t="str">
        <f>IF(LEFT('Results - Derby and Notts'!E16,1)="O","M",IF(LEFT('Results - Derby and Notts'!E16,1)="F","F",IF(LEFT('Results - Derby and Notts'!E16,1)="B","M",IF(LEFT('Results - Derby and Notts'!E16,1)="G","F","ERROR"))))</f>
        <v>F</v>
      </c>
      <c r="E100" s="113" t="str">
        <f>PROPER('Lane 4 Team'!F24)</f>
        <v/>
      </c>
      <c r="F100" s="113" t="str">
        <f>PROPER('Lane 4 Team'!G24)</f>
        <v/>
      </c>
      <c r="G100" s="114" t="e">
        <f>VLOOKUP(Instructions!$C$28,Clubs,3,FALSE)</f>
        <v>#N/A</v>
      </c>
      <c r="H100" s="115">
        <f>'Lane 4 Team'!H24</f>
        <v>0</v>
      </c>
      <c r="I100" s="113">
        <f>'Lane 4 Team'!I24</f>
        <v>0</v>
      </c>
      <c r="J100" s="112" t="str">
        <f t="shared" si="2"/>
        <v>1900/01/00</v>
      </c>
      <c r="K100" s="120"/>
      <c r="L100" s="122" t="e">
        <f t="shared" si="3"/>
        <v>#N/A</v>
      </c>
    </row>
    <row r="101" spans="2:12" s="106" customFormat="1" x14ac:dyDescent="0.15">
      <c r="B101" s="112">
        <v>4</v>
      </c>
      <c r="C101" s="106">
        <f>'Results - Derby and Notts'!A18</f>
        <v>7</v>
      </c>
      <c r="D101" s="106" t="str">
        <f>IF(LEFT('Results - Derby and Notts'!E18,1)="O","M",IF(LEFT('Results - Derby and Notts'!E18,1)="F","F",IF(LEFT('Results - Derby and Notts'!E18,1)="B","M",IF(LEFT('Results - Derby and Notts'!E18,1)="G","F","ERROR"))))</f>
        <v>M</v>
      </c>
      <c r="E101" s="113" t="str">
        <f>PROPER('Lane 4 Team'!F25)</f>
        <v/>
      </c>
      <c r="F101" s="113" t="str">
        <f>PROPER('Lane 4 Team'!G25)</f>
        <v/>
      </c>
      <c r="G101" s="114" t="e">
        <f>VLOOKUP(Instructions!$C$28,Clubs,3,FALSE)</f>
        <v>#N/A</v>
      </c>
      <c r="H101" s="115">
        <f>'Lane 4 Team'!H25</f>
        <v>0</v>
      </c>
      <c r="I101" s="113">
        <f>'Lane 4 Team'!I25</f>
        <v>0</v>
      </c>
      <c r="J101" s="112" t="str">
        <f t="shared" si="2"/>
        <v>1900/01/00</v>
      </c>
      <c r="K101" s="120"/>
      <c r="L101" s="122" t="e">
        <f t="shared" si="3"/>
        <v>#N/A</v>
      </c>
    </row>
    <row r="102" spans="2:12" s="106" customFormat="1" x14ac:dyDescent="0.15">
      <c r="B102" s="112">
        <v>4</v>
      </c>
      <c r="C102" s="106">
        <f>'Results - Derby and Notts'!A20</f>
        <v>8</v>
      </c>
      <c r="D102" s="106" t="str">
        <f>IF(LEFT('Results - Derby and Notts'!E20,1)="O","M",IF(LEFT('Results - Derby and Notts'!E20,1)="F","F",IF(LEFT('Results - Derby and Notts'!E20,1)="B","M",IF(LEFT('Results - Derby and Notts'!E20,1)="G","F","ERROR"))))</f>
        <v>F</v>
      </c>
      <c r="E102" s="113" t="str">
        <f>PROPER('Lane 4 Team'!F26)</f>
        <v/>
      </c>
      <c r="F102" s="113" t="str">
        <f>PROPER('Lane 4 Team'!G26)</f>
        <v/>
      </c>
      <c r="G102" s="114" t="e">
        <f>VLOOKUP(Instructions!$C$28,Clubs,3,FALSE)</f>
        <v>#N/A</v>
      </c>
      <c r="H102" s="115">
        <f>'Lane 4 Team'!H26</f>
        <v>0</v>
      </c>
      <c r="I102" s="113">
        <f>'Lane 4 Team'!I26</f>
        <v>0</v>
      </c>
      <c r="J102" s="112" t="str">
        <f t="shared" si="2"/>
        <v>1900/01/00</v>
      </c>
      <c r="K102" s="120"/>
      <c r="L102" s="122" t="e">
        <f t="shared" si="3"/>
        <v>#N/A</v>
      </c>
    </row>
    <row r="103" spans="2:12" s="106" customFormat="1" x14ac:dyDescent="0.15">
      <c r="B103" s="112">
        <v>4</v>
      </c>
      <c r="C103" s="106">
        <f>'Results - Derby and Notts'!A22</f>
        <v>9</v>
      </c>
      <c r="D103" s="106" t="str">
        <f>IF(LEFT('Results - Derby and Notts'!E22,1)="O","M",IF(LEFT('Results - Derby and Notts'!E22,1)="F","F",IF(LEFT('Results - Derby and Notts'!E22,1)="B","M",IF(LEFT('Results - Derby and Notts'!E22,1)="G","F","ERROR"))))</f>
        <v>M</v>
      </c>
      <c r="E103" s="113" t="str">
        <f>PROPER('Lane 4 Team'!F27)</f>
        <v/>
      </c>
      <c r="F103" s="113" t="str">
        <f>PROPER('Lane 4 Team'!G27)</f>
        <v/>
      </c>
      <c r="G103" s="114" t="e">
        <f>VLOOKUP(Instructions!$C$28,Clubs,3,FALSE)</f>
        <v>#N/A</v>
      </c>
      <c r="H103" s="115">
        <f>'Lane 4 Team'!H27</f>
        <v>0</v>
      </c>
      <c r="I103" s="113">
        <f>'Lane 4 Team'!I27</f>
        <v>0</v>
      </c>
      <c r="J103" s="112" t="str">
        <f t="shared" si="2"/>
        <v>1900/01/00</v>
      </c>
      <c r="K103" s="120"/>
      <c r="L103" s="122" t="e">
        <f t="shared" si="3"/>
        <v>#N/A</v>
      </c>
    </row>
    <row r="104" spans="2:12" s="106" customFormat="1" x14ac:dyDescent="0.15">
      <c r="B104" s="112">
        <v>4</v>
      </c>
      <c r="C104" s="106">
        <f>'Results - Derby and Notts'!A24</f>
        <v>10</v>
      </c>
      <c r="D104" s="106" t="str">
        <f>IF(LEFT('Results - Derby and Notts'!E24,1)="O","M",IF(LEFT('Results - Derby and Notts'!E24,1)="F","F",IF(LEFT('Results - Derby and Notts'!E24,1)="B","M",IF(LEFT('Results - Derby and Notts'!E24,1)="G","F","ERROR"))))</f>
        <v>F</v>
      </c>
      <c r="E104" s="113" t="str">
        <f>PROPER('Lane 4 Team'!F28)</f>
        <v/>
      </c>
      <c r="F104" s="113" t="str">
        <f>PROPER('Lane 4 Team'!G28)</f>
        <v/>
      </c>
      <c r="G104" s="114" t="e">
        <f>VLOOKUP(Instructions!$C$28,Clubs,3,FALSE)</f>
        <v>#N/A</v>
      </c>
      <c r="H104" s="115">
        <f>'Lane 4 Team'!H28</f>
        <v>0</v>
      </c>
      <c r="I104" s="113">
        <f>'Lane 4 Team'!I28</f>
        <v>0</v>
      </c>
      <c r="J104" s="112" t="str">
        <f t="shared" si="2"/>
        <v>1900/01/00</v>
      </c>
      <c r="K104" s="120"/>
      <c r="L104" s="122" t="e">
        <f t="shared" si="3"/>
        <v>#N/A</v>
      </c>
    </row>
    <row r="105" spans="2:12" s="106" customFormat="1" x14ac:dyDescent="0.15">
      <c r="B105" s="112">
        <v>4</v>
      </c>
      <c r="C105" s="106">
        <f>'Results - Derby and Notts'!A26</f>
        <v>11</v>
      </c>
      <c r="D105" s="106" t="str">
        <f>IF(LEFT('Results - Derby and Notts'!E26,1)="O","M",IF(LEFT('Results - Derby and Notts'!E26,1)="F","F",IF(LEFT('Results - Derby and Notts'!E26,1)="B","M",IF(LEFT('Results - Derby and Notts'!E26,1)="G","F","ERROR"))))</f>
        <v>M</v>
      </c>
      <c r="E105" s="113" t="str">
        <f>PROPER('Lane 4 Team'!F29)</f>
        <v/>
      </c>
      <c r="F105" s="113" t="str">
        <f>PROPER('Lane 4 Team'!G29)</f>
        <v/>
      </c>
      <c r="G105" s="114" t="e">
        <f>VLOOKUP(Instructions!$C$28,Clubs,3,FALSE)</f>
        <v>#N/A</v>
      </c>
      <c r="H105" s="115">
        <f>'Lane 4 Team'!H29</f>
        <v>0</v>
      </c>
      <c r="I105" s="113">
        <f>'Lane 4 Team'!I29</f>
        <v>0</v>
      </c>
      <c r="J105" s="112" t="str">
        <f t="shared" si="2"/>
        <v>1900/01/00</v>
      </c>
      <c r="K105" s="120"/>
      <c r="L105" s="122" t="e">
        <f t="shared" si="3"/>
        <v>#N/A</v>
      </c>
    </row>
    <row r="106" spans="2:12" s="106" customFormat="1" x14ac:dyDescent="0.15">
      <c r="B106" s="112">
        <v>4</v>
      </c>
      <c r="C106" s="106">
        <f>'Results - Derby and Notts'!A28</f>
        <v>12</v>
      </c>
      <c r="D106" s="106" t="str">
        <f>IF(LEFT('Results - Derby and Notts'!E28,1)="O","M",IF(LEFT('Results - Derby and Notts'!E28,1)="F","F",IF(LEFT('Results - Derby and Notts'!E28,1)="B","M",IF(LEFT('Results - Derby and Notts'!E28,1)="G","F","ERROR"))))</f>
        <v>F</v>
      </c>
      <c r="E106" s="113" t="str">
        <f>PROPER('Lane 4 Team'!F30)</f>
        <v/>
      </c>
      <c r="F106" s="113" t="str">
        <f>PROPER('Lane 4 Team'!G30)</f>
        <v/>
      </c>
      <c r="G106" s="114" t="e">
        <f>VLOOKUP(Instructions!$C$28,Clubs,3,FALSE)</f>
        <v>#N/A</v>
      </c>
      <c r="H106" s="115">
        <f>'Lane 4 Team'!H30</f>
        <v>0</v>
      </c>
      <c r="I106" s="113">
        <f>'Lane 4 Team'!I30</f>
        <v>0</v>
      </c>
      <c r="J106" s="112" t="str">
        <f t="shared" si="2"/>
        <v>1900/01/00</v>
      </c>
      <c r="K106" s="120"/>
      <c r="L106" s="122" t="e">
        <f t="shared" si="3"/>
        <v>#N/A</v>
      </c>
    </row>
    <row r="107" spans="2:12" s="106" customFormat="1" x14ac:dyDescent="0.15">
      <c r="B107" s="112">
        <v>4</v>
      </c>
      <c r="C107" s="106">
        <f>'Results - Derby and Notts'!A30</f>
        <v>13</v>
      </c>
      <c r="D107" s="106" t="str">
        <f>IF(LEFT('Results - Derby and Notts'!E30,1)="O","M",IF(LEFT('Results - Derby and Notts'!E30,1)="F","F",IF(LEFT('Results - Derby and Notts'!E30,1)="B","M",IF(LEFT('Results - Derby and Notts'!E30,1)="G","F","ERROR"))))</f>
        <v>M</v>
      </c>
      <c r="E107" s="113" t="str">
        <f>PROPER('Lane 4 Team'!F31)</f>
        <v/>
      </c>
      <c r="F107" s="113" t="str">
        <f>PROPER('Lane 4 Team'!G31)</f>
        <v/>
      </c>
      <c r="G107" s="114" t="e">
        <f>VLOOKUP(Instructions!$C$28,Clubs,3,FALSE)</f>
        <v>#N/A</v>
      </c>
      <c r="H107" s="115">
        <f>'Lane 4 Team'!H31</f>
        <v>0</v>
      </c>
      <c r="I107" s="113">
        <f>'Lane 4 Team'!I31</f>
        <v>0</v>
      </c>
      <c r="J107" s="112" t="str">
        <f t="shared" si="2"/>
        <v>1900/01/00</v>
      </c>
      <c r="K107" s="120"/>
      <c r="L107" s="122" t="e">
        <f t="shared" si="3"/>
        <v>#N/A</v>
      </c>
    </row>
    <row r="108" spans="2:12" s="106" customFormat="1" x14ac:dyDescent="0.15">
      <c r="B108" s="112">
        <v>4</v>
      </c>
      <c r="C108" s="106">
        <f>'Results - Derby and Notts'!A32</f>
        <v>14</v>
      </c>
      <c r="D108" s="106" t="str">
        <f>IF(LEFT('Results - Derby and Notts'!E32,1)="O","M",IF(LEFT('Results - Derby and Notts'!E32,1)="F","F",IF(LEFT('Results - Derby and Notts'!E32,1)="B","M",IF(LEFT('Results - Derby and Notts'!E32,1)="G","F","ERROR"))))</f>
        <v>F</v>
      </c>
      <c r="E108" s="113" t="str">
        <f>PROPER('Lane 4 Team'!F32)</f>
        <v/>
      </c>
      <c r="F108" s="113" t="str">
        <f>PROPER('Lane 4 Team'!G32)</f>
        <v/>
      </c>
      <c r="G108" s="114" t="e">
        <f>VLOOKUP(Instructions!$C$28,Clubs,3,FALSE)</f>
        <v>#N/A</v>
      </c>
      <c r="H108" s="115">
        <f>'Lane 4 Team'!H32</f>
        <v>0</v>
      </c>
      <c r="I108" s="113">
        <f>'Lane 4 Team'!I32</f>
        <v>0</v>
      </c>
      <c r="J108" s="112" t="str">
        <f t="shared" si="2"/>
        <v>1900/01/00</v>
      </c>
      <c r="K108" s="120"/>
      <c r="L108" s="122" t="e">
        <f t="shared" si="3"/>
        <v>#N/A</v>
      </c>
    </row>
    <row r="109" spans="2:12" s="106" customFormat="1" x14ac:dyDescent="0.15">
      <c r="B109" s="112">
        <v>4</v>
      </c>
      <c r="C109" s="106">
        <f>'Results - Derby and Notts'!A34</f>
        <v>15</v>
      </c>
      <c r="D109" s="106" t="str">
        <f>IF(LEFT('Results - Derby and Notts'!E34,1)="O","M",IF(LEFT('Results - Derby and Notts'!E34,1)="F","F",IF(LEFT('Results - Derby and Notts'!E34,1)="B","M",IF(LEFT('Results - Derby and Notts'!E34,1)="G","F","ERROR"))))</f>
        <v>M</v>
      </c>
      <c r="E109" s="113" t="str">
        <f>PROPER('Lane 4 Team'!F33)</f>
        <v/>
      </c>
      <c r="F109" s="113" t="str">
        <f>PROPER('Lane 4 Team'!G33)</f>
        <v/>
      </c>
      <c r="G109" s="114" t="e">
        <f>VLOOKUP(Instructions!$C$28,Clubs,3,FALSE)</f>
        <v>#N/A</v>
      </c>
      <c r="H109" s="115">
        <f>'Lane 4 Team'!H33</f>
        <v>0</v>
      </c>
      <c r="I109" s="113">
        <f>'Lane 4 Team'!I33</f>
        <v>0</v>
      </c>
      <c r="J109" s="112" t="str">
        <f t="shared" si="2"/>
        <v>1900/01/00</v>
      </c>
      <c r="K109" s="120"/>
      <c r="L109" s="122" t="e">
        <f t="shared" si="3"/>
        <v>#N/A</v>
      </c>
    </row>
    <row r="110" spans="2:12" s="106" customFormat="1" x14ac:dyDescent="0.15">
      <c r="B110" s="112">
        <v>4</v>
      </c>
      <c r="C110" s="106">
        <f>'Results - Derby and Notts'!A36</f>
        <v>16</v>
      </c>
      <c r="D110" s="106" t="str">
        <f>IF(LEFT('Results - Derby and Notts'!E36,1)="O","M",IF(LEFT('Results - Derby and Notts'!E36,1)="F","F",IF(LEFT('Results - Derby and Notts'!E36,1)="B","M",IF(LEFT('Results - Derby and Notts'!E36,1)="G","F","ERROR"))))</f>
        <v>F</v>
      </c>
      <c r="E110" s="113" t="str">
        <f>PROPER('Lane 4 Team'!F34)</f>
        <v/>
      </c>
      <c r="F110" s="113" t="str">
        <f>PROPER('Lane 4 Team'!G34)</f>
        <v/>
      </c>
      <c r="G110" s="114" t="e">
        <f>VLOOKUP(Instructions!$C$28,Clubs,3,FALSE)</f>
        <v>#N/A</v>
      </c>
      <c r="H110" s="115">
        <f>'Lane 4 Team'!H34</f>
        <v>0</v>
      </c>
      <c r="I110" s="113">
        <f>'Lane 4 Team'!I34</f>
        <v>0</v>
      </c>
      <c r="J110" s="112" t="str">
        <f t="shared" si="2"/>
        <v>1900/01/00</v>
      </c>
      <c r="K110" s="120"/>
      <c r="L110" s="122" t="e">
        <f t="shared" si="3"/>
        <v>#N/A</v>
      </c>
    </row>
    <row r="111" spans="2:12" s="106" customFormat="1" x14ac:dyDescent="0.15">
      <c r="B111" s="112">
        <v>4</v>
      </c>
      <c r="C111" s="106">
        <f>'Results - Derby and Notts'!A38</f>
        <v>17</v>
      </c>
      <c r="D111" s="106" t="str">
        <f>IF(LEFT('Results - Derby and Notts'!E38,1)="O","M",IF(LEFT('Results - Derby and Notts'!E38,1)="F","F",IF(LEFT('Results - Derby and Notts'!E38,1)="B","M",IF(LEFT('Results - Derby and Notts'!E38,1)="G","F","ERROR"))))</f>
        <v>M</v>
      </c>
      <c r="E111" s="113" t="str">
        <f>PROPER('Lane 4 Team'!F35)</f>
        <v/>
      </c>
      <c r="F111" s="113" t="str">
        <f>PROPER('Lane 4 Team'!G35)</f>
        <v/>
      </c>
      <c r="G111" s="114" t="e">
        <f>VLOOKUP(Instructions!$C$28,Clubs,3,FALSE)</f>
        <v>#N/A</v>
      </c>
      <c r="H111" s="115">
        <f>'Lane 4 Team'!H35</f>
        <v>0</v>
      </c>
      <c r="I111" s="113">
        <f>'Lane 4 Team'!I35</f>
        <v>0</v>
      </c>
      <c r="J111" s="112" t="str">
        <f t="shared" si="2"/>
        <v>1900/01/00</v>
      </c>
      <c r="K111" s="120"/>
      <c r="L111" s="122" t="e">
        <f t="shared" si="3"/>
        <v>#N/A</v>
      </c>
    </row>
    <row r="112" spans="2:12" s="106" customFormat="1" x14ac:dyDescent="0.15">
      <c r="B112" s="112">
        <v>4</v>
      </c>
      <c r="C112" s="106">
        <f>'Results - Derby and Notts'!A40</f>
        <v>18</v>
      </c>
      <c r="D112" s="106" t="str">
        <f>IF(LEFT('Results - Derby and Notts'!E40,1)="O","M",IF(LEFT('Results - Derby and Notts'!E40,1)="F","F",IF(LEFT('Results - Derby and Notts'!E40,1)="B","M",IF(LEFT('Results - Derby and Notts'!E40,1)="G","F","ERROR"))))</f>
        <v>F</v>
      </c>
      <c r="E112" s="113" t="str">
        <f>PROPER('Lane 4 Team'!F36)</f>
        <v/>
      </c>
      <c r="F112" s="113" t="str">
        <f>PROPER('Lane 4 Team'!G36)</f>
        <v/>
      </c>
      <c r="G112" s="114" t="e">
        <f>VLOOKUP(Instructions!$C$28,Clubs,3,FALSE)</f>
        <v>#N/A</v>
      </c>
      <c r="H112" s="115">
        <f>'Lane 4 Team'!H36</f>
        <v>0</v>
      </c>
      <c r="I112" s="113">
        <f>'Lane 4 Team'!I36</f>
        <v>0</v>
      </c>
      <c r="J112" s="112" t="str">
        <f t="shared" si="2"/>
        <v>1900/01/00</v>
      </c>
      <c r="K112" s="120"/>
      <c r="L112" s="122" t="e">
        <f t="shared" si="3"/>
        <v>#N/A</v>
      </c>
    </row>
    <row r="113" spans="2:12" s="106" customFormat="1" x14ac:dyDescent="0.15">
      <c r="B113" s="112">
        <v>4</v>
      </c>
      <c r="C113" s="106">
        <f>'Results - Derby and Notts'!A42</f>
        <v>19</v>
      </c>
      <c r="D113" s="106" t="str">
        <f>IF(LEFT('Results - Derby and Notts'!E42,1)="O","M",IF(LEFT('Results - Derby and Notts'!E42,1)="F","F",IF(LEFT('Results - Derby and Notts'!E42,1)="B","M",IF(LEFT('Results - Derby and Notts'!E42,1)="G","F","ERROR"))))</f>
        <v>M</v>
      </c>
      <c r="E113" s="113" t="str">
        <f>PROPER('Lane 4 Team'!F37)</f>
        <v/>
      </c>
      <c r="F113" s="113" t="str">
        <f>PROPER('Lane 4 Team'!G37)</f>
        <v/>
      </c>
      <c r="G113" s="114" t="e">
        <f>VLOOKUP(Instructions!$C$28,Clubs,3,FALSE)</f>
        <v>#N/A</v>
      </c>
      <c r="H113" s="115">
        <f>'Lane 4 Team'!H37</f>
        <v>0</v>
      </c>
      <c r="I113" s="113">
        <f>'Lane 4 Team'!I37</f>
        <v>0</v>
      </c>
      <c r="J113" s="112" t="str">
        <f t="shared" si="2"/>
        <v>1900/01/00</v>
      </c>
      <c r="K113" s="120"/>
      <c r="L113" s="122" t="e">
        <f t="shared" si="3"/>
        <v>#N/A</v>
      </c>
    </row>
    <row r="114" spans="2:12" s="106" customFormat="1" x14ac:dyDescent="0.15">
      <c r="B114" s="112">
        <v>4</v>
      </c>
      <c r="C114" s="106">
        <f>'Results - Derby and Notts'!A44</f>
        <v>20</v>
      </c>
      <c r="D114" s="106" t="str">
        <f>IF(LEFT('Results - Derby and Notts'!E44,1)="O","M",IF(LEFT('Results - Derby and Notts'!E44,1)="F","F",IF(LEFT('Results - Derby and Notts'!E44,1)="B","M",IF(LEFT('Results - Derby and Notts'!E44,1)="G","F","ERROR"))))</f>
        <v>F</v>
      </c>
      <c r="E114" s="113" t="str">
        <f>PROPER('Lane 4 Team'!F38)</f>
        <v/>
      </c>
      <c r="F114" s="113" t="str">
        <f>PROPER('Lane 4 Team'!G38)</f>
        <v/>
      </c>
      <c r="G114" s="114" t="e">
        <f>VLOOKUP(Instructions!$C$28,Clubs,3,FALSE)</f>
        <v>#N/A</v>
      </c>
      <c r="H114" s="115">
        <f>'Lane 4 Team'!H38</f>
        <v>0</v>
      </c>
      <c r="I114" s="113">
        <f>'Lane 4 Team'!I38</f>
        <v>0</v>
      </c>
      <c r="J114" s="112" t="str">
        <f t="shared" si="2"/>
        <v>1900/01/00</v>
      </c>
      <c r="K114" s="120"/>
      <c r="L114" s="122" t="e">
        <f t="shared" si="3"/>
        <v>#N/A</v>
      </c>
    </row>
    <row r="115" spans="2:12" s="106" customFormat="1" x14ac:dyDescent="0.15">
      <c r="B115" s="112">
        <v>4</v>
      </c>
      <c r="C115" s="106">
        <f>'Results - Derby and Notts'!A46</f>
        <v>21</v>
      </c>
      <c r="D115" s="106" t="str">
        <f>IF(LEFT('Results - Derby and Notts'!E46,1)="O","M",IF(LEFT('Results - Derby and Notts'!E46,1)="F","F",IF(LEFT('Results - Derby and Notts'!E46,1)="B","M",IF(LEFT('Results - Derby and Notts'!E46,1)="G","F","ERROR"))))</f>
        <v>M</v>
      </c>
      <c r="E115" s="113" t="str">
        <f>PROPER('Lane 4 Team'!F39)</f>
        <v/>
      </c>
      <c r="F115" s="113" t="str">
        <f>PROPER('Lane 4 Team'!G39)</f>
        <v/>
      </c>
      <c r="G115" s="114" t="e">
        <f>VLOOKUP(Instructions!$C$28,Clubs,3,FALSE)</f>
        <v>#N/A</v>
      </c>
      <c r="H115" s="115">
        <f>'Lane 4 Team'!H39</f>
        <v>0</v>
      </c>
      <c r="I115" s="113">
        <f>'Lane 4 Team'!I39</f>
        <v>0</v>
      </c>
      <c r="J115" s="112" t="str">
        <f t="shared" si="2"/>
        <v>1900/01/00</v>
      </c>
      <c r="K115" s="120"/>
      <c r="L115" s="122" t="e">
        <f t="shared" si="3"/>
        <v>#N/A</v>
      </c>
    </row>
    <row r="116" spans="2:12" s="106" customFormat="1" x14ac:dyDescent="0.15">
      <c r="B116" s="112">
        <v>4</v>
      </c>
      <c r="C116" s="106">
        <f>'Results - Derby and Notts'!A48</f>
        <v>22</v>
      </c>
      <c r="D116" s="106" t="str">
        <f>IF(LEFT('Results - Derby and Notts'!E48,1)="O","M",IF(LEFT('Results - Derby and Notts'!E48,1)="F","F",IF(LEFT('Results - Derby and Notts'!E48,1)="B","M",IF(LEFT('Results - Derby and Notts'!E48,1)="G","F","ERROR"))))</f>
        <v>F</v>
      </c>
      <c r="E116" s="113" t="str">
        <f>PROPER('Lane 4 Team'!F40)</f>
        <v/>
      </c>
      <c r="F116" s="113" t="str">
        <f>PROPER('Lane 4 Team'!G40)</f>
        <v/>
      </c>
      <c r="G116" s="114" t="e">
        <f>VLOOKUP(Instructions!$C$28,Clubs,3,FALSE)</f>
        <v>#N/A</v>
      </c>
      <c r="H116" s="115">
        <f>'Lane 4 Team'!H40</f>
        <v>0</v>
      </c>
      <c r="I116" s="113">
        <f>'Lane 4 Team'!I40</f>
        <v>0</v>
      </c>
      <c r="J116" s="112" t="str">
        <f t="shared" si="2"/>
        <v>1900/01/00</v>
      </c>
      <c r="K116" s="120"/>
      <c r="L116" s="122" t="e">
        <f t="shared" si="3"/>
        <v>#N/A</v>
      </c>
    </row>
    <row r="117" spans="2:12" s="106" customFormat="1" x14ac:dyDescent="0.15">
      <c r="B117" s="112">
        <v>4</v>
      </c>
      <c r="C117" s="106">
        <f>'Results - Derby and Notts'!A50</f>
        <v>23</v>
      </c>
      <c r="D117" s="106" t="str">
        <f>IF(LEFT('Results - Derby and Notts'!E50,1)="O","M",IF(LEFT('Results - Derby and Notts'!E50,1)="F","F",IF(LEFT('Results - Derby and Notts'!E50,1)="B","M",IF(LEFT('Results - Derby and Notts'!E50,1)="G","F","ERROR"))))</f>
        <v>M</v>
      </c>
      <c r="E117" s="113" t="str">
        <f>PROPER('Lane 4 Team'!F41)</f>
        <v/>
      </c>
      <c r="F117" s="113" t="str">
        <f>PROPER('Lane 4 Team'!G41)</f>
        <v/>
      </c>
      <c r="G117" s="114" t="e">
        <f>VLOOKUP(Instructions!$C$28,Clubs,3,FALSE)</f>
        <v>#N/A</v>
      </c>
      <c r="H117" s="115">
        <f>'Lane 4 Team'!H41</f>
        <v>0</v>
      </c>
      <c r="I117" s="113">
        <f>'Lane 4 Team'!I41</f>
        <v>0</v>
      </c>
      <c r="J117" s="112" t="str">
        <f t="shared" si="2"/>
        <v>1900/01/00</v>
      </c>
      <c r="K117" s="120"/>
      <c r="L117" s="122" t="e">
        <f t="shared" si="3"/>
        <v>#N/A</v>
      </c>
    </row>
    <row r="118" spans="2:12" s="106" customFormat="1" x14ac:dyDescent="0.15">
      <c r="B118" s="112">
        <v>4</v>
      </c>
      <c r="C118" s="106">
        <f>'Results - Derby and Notts'!A52</f>
        <v>24</v>
      </c>
      <c r="D118" s="106" t="str">
        <f>IF(LEFT('Results - Derby and Notts'!E52,1)="O","M",IF(LEFT('Results - Derby and Notts'!E52,1)="F","F",IF(LEFT('Results - Derby and Notts'!E52,1)="B","M",IF(LEFT('Results - Derby and Notts'!E52,1)="G","F","ERROR"))))</f>
        <v>F</v>
      </c>
      <c r="E118" s="113" t="str">
        <f>PROPER('Lane 4 Team'!F42)</f>
        <v/>
      </c>
      <c r="F118" s="113" t="str">
        <f>PROPER('Lane 4 Team'!G42)</f>
        <v/>
      </c>
      <c r="G118" s="114" t="e">
        <f>VLOOKUP(Instructions!$C$28,Clubs,3,FALSE)</f>
        <v>#N/A</v>
      </c>
      <c r="H118" s="115">
        <f>'Lane 4 Team'!H42</f>
        <v>0</v>
      </c>
      <c r="I118" s="113">
        <f>'Lane 4 Team'!I42</f>
        <v>0</v>
      </c>
      <c r="J118" s="112" t="str">
        <f t="shared" si="2"/>
        <v>1900/01/00</v>
      </c>
      <c r="K118" s="120"/>
      <c r="L118" s="122" t="e">
        <f t="shared" si="3"/>
        <v>#N/A</v>
      </c>
    </row>
    <row r="119" spans="2:12" s="106" customFormat="1" x14ac:dyDescent="0.15">
      <c r="B119" s="112">
        <v>4</v>
      </c>
      <c r="C119" s="106">
        <f>'Results - Derby and Notts'!A54</f>
        <v>25</v>
      </c>
      <c r="D119" s="106" t="str">
        <f>IF(LEFT('Results - Derby and Notts'!E54,1)="O","M",IF(LEFT('Results - Derby and Notts'!E54,1)="F","F",IF(LEFT('Results - Derby and Notts'!E54,1)="B","M",IF(LEFT('Results - Derby and Notts'!E54,1)="G","F","ERROR"))))</f>
        <v>M</v>
      </c>
      <c r="E119" s="113" t="str">
        <f>PROPER('Lane 4 Team'!F43)</f>
        <v/>
      </c>
      <c r="F119" s="113" t="str">
        <f>PROPER('Lane 4 Team'!G43)</f>
        <v/>
      </c>
      <c r="G119" s="114" t="e">
        <f>VLOOKUP(Instructions!$C$28,Clubs,3,FALSE)</f>
        <v>#N/A</v>
      </c>
      <c r="H119" s="115">
        <f>'Lane 4 Team'!H43</f>
        <v>0</v>
      </c>
      <c r="I119" s="113">
        <f>'Lane 4 Team'!I43</f>
        <v>0</v>
      </c>
      <c r="J119" s="112" t="str">
        <f t="shared" si="2"/>
        <v>1900/01/00</v>
      </c>
      <c r="K119" s="120"/>
      <c r="L119" s="122" t="e">
        <f t="shared" si="3"/>
        <v>#N/A</v>
      </c>
    </row>
    <row r="120" spans="2:12" s="106" customFormat="1" x14ac:dyDescent="0.15">
      <c r="B120" s="112">
        <v>4</v>
      </c>
      <c r="C120" s="106">
        <f>'Results - Derby and Notts'!A56</f>
        <v>26</v>
      </c>
      <c r="D120" s="106" t="str">
        <f>IF(LEFT('Results - Derby and Notts'!E56,1)="O","M",IF(LEFT('Results - Derby and Notts'!E56,1)="F","F",IF(LEFT('Results - Derby and Notts'!E56,1)="B","M",IF(LEFT('Results - Derby and Notts'!E56,1)="G","F","ERROR"))))</f>
        <v>F</v>
      </c>
      <c r="E120" s="113" t="str">
        <f>PROPER('Lane 4 Team'!F44)</f>
        <v/>
      </c>
      <c r="F120" s="113" t="str">
        <f>PROPER('Lane 4 Team'!G44)</f>
        <v/>
      </c>
      <c r="G120" s="114" t="e">
        <f>VLOOKUP(Instructions!$C$28,Clubs,3,FALSE)</f>
        <v>#N/A</v>
      </c>
      <c r="H120" s="115">
        <f>'Lane 4 Team'!H44</f>
        <v>0</v>
      </c>
      <c r="I120" s="113">
        <f>'Lane 4 Team'!I44</f>
        <v>0</v>
      </c>
      <c r="J120" s="112" t="str">
        <f t="shared" si="2"/>
        <v>1900/01/00</v>
      </c>
      <c r="K120" s="120"/>
      <c r="L120" s="122" t="e">
        <f t="shared" si="3"/>
        <v>#N/A</v>
      </c>
    </row>
    <row r="121" spans="2:12" s="106" customFormat="1" x14ac:dyDescent="0.15">
      <c r="B121" s="112">
        <v>4</v>
      </c>
      <c r="C121" s="106">
        <f>'Results - Derby and Notts'!A58</f>
        <v>27</v>
      </c>
      <c r="D121" s="106" t="str">
        <f>IF(LEFT('Results - Derby and Notts'!E58,1)="O","M",IF(LEFT('Results - Derby and Notts'!E58,1)="F","F",IF(LEFT('Results - Derby and Notts'!E58,1)="B","M",IF(LEFT('Results - Derby and Notts'!E58,1)="G","F","ERROR"))))</f>
        <v>M</v>
      </c>
      <c r="E121" s="113" t="str">
        <f>PROPER('Lane 4 Team'!F45)</f>
        <v/>
      </c>
      <c r="F121" s="113" t="str">
        <f>PROPER('Lane 4 Team'!G45)</f>
        <v/>
      </c>
      <c r="G121" s="114" t="e">
        <f>VLOOKUP(Instructions!$C$28,Clubs,3,FALSE)</f>
        <v>#N/A</v>
      </c>
      <c r="H121" s="115">
        <f>'Lane 4 Team'!H45</f>
        <v>0</v>
      </c>
      <c r="I121" s="113">
        <f>'Lane 4 Team'!I45</f>
        <v>0</v>
      </c>
      <c r="J121" s="112" t="str">
        <f t="shared" si="2"/>
        <v>1900/01/00</v>
      </c>
      <c r="K121" s="120"/>
      <c r="L121" s="122" t="e">
        <f t="shared" si="3"/>
        <v>#N/A</v>
      </c>
    </row>
    <row r="122" spans="2:12" s="106" customFormat="1" x14ac:dyDescent="0.15">
      <c r="B122" s="112">
        <v>4</v>
      </c>
      <c r="C122" s="106">
        <f>'Results - Derby and Notts'!A60</f>
        <v>28</v>
      </c>
      <c r="D122" s="106" t="str">
        <f>IF(LEFT('Results - Derby and Notts'!E60,1)="O","M",IF(LEFT('Results - Derby and Notts'!E60,1)="F","F",IF(LEFT('Results - Derby and Notts'!E60,1)="B","M",IF(LEFT('Results - Derby and Notts'!E60,1)="G","F","ERROR"))))</f>
        <v>F</v>
      </c>
      <c r="E122" s="113" t="str">
        <f>PROPER('Lane 4 Team'!F46)</f>
        <v/>
      </c>
      <c r="F122" s="113" t="str">
        <f>PROPER('Lane 4 Team'!G46)</f>
        <v/>
      </c>
      <c r="G122" s="114" t="e">
        <f>VLOOKUP(Instructions!$C$28,Clubs,3,FALSE)</f>
        <v>#N/A</v>
      </c>
      <c r="H122" s="115">
        <f>'Lane 4 Team'!H46</f>
        <v>0</v>
      </c>
      <c r="I122" s="113">
        <f>'Lane 4 Team'!I46</f>
        <v>0</v>
      </c>
      <c r="J122" s="112" t="str">
        <f t="shared" si="2"/>
        <v>1900/01/00</v>
      </c>
      <c r="K122" s="120"/>
      <c r="L122" s="122" t="e">
        <f t="shared" si="3"/>
        <v>#N/A</v>
      </c>
    </row>
    <row r="123" spans="2:12" s="106" customFormat="1" x14ac:dyDescent="0.15">
      <c r="B123" s="112">
        <v>4</v>
      </c>
      <c r="C123" s="106">
        <f>'Results - Derby and Notts'!A62</f>
        <v>29</v>
      </c>
      <c r="D123" s="106" t="str">
        <f>IF(LEFT('Results - Derby and Notts'!E62,1)="O","M",IF(LEFT('Results - Derby and Notts'!E62,1)="F","F",IF(LEFT('Results - Derby and Notts'!E62,1)="B","M",IF(LEFT('Results - Derby and Notts'!E62,1)="G","F","ERROR"))))</f>
        <v>M</v>
      </c>
      <c r="E123" s="113" t="str">
        <f>PROPER('Lane 4 Team'!F47)</f>
        <v/>
      </c>
      <c r="F123" s="113" t="str">
        <f>PROPER('Lane 4 Team'!G47)</f>
        <v/>
      </c>
      <c r="G123" s="114" t="e">
        <f>VLOOKUP(Instructions!$C$28,Clubs,3,FALSE)</f>
        <v>#N/A</v>
      </c>
      <c r="H123" s="115">
        <f>'Lane 4 Team'!H47</f>
        <v>0</v>
      </c>
      <c r="I123" s="113">
        <f>'Lane 4 Team'!I47</f>
        <v>0</v>
      </c>
      <c r="J123" s="112" t="str">
        <f t="shared" si="2"/>
        <v>1900/01/00</v>
      </c>
      <c r="K123" s="120"/>
      <c r="L123" s="122" t="e">
        <f t="shared" si="3"/>
        <v>#N/A</v>
      </c>
    </row>
    <row r="124" spans="2:12" s="106" customFormat="1" x14ac:dyDescent="0.15">
      <c r="B124" s="112">
        <v>4</v>
      </c>
      <c r="C124" s="106">
        <f>'Results - Derby and Notts'!A64</f>
        <v>30</v>
      </c>
      <c r="D124" s="106" t="str">
        <f>IF(LEFT('Results - Derby and Notts'!E64,1)="O","M",IF(LEFT('Results - Derby and Notts'!E64,1)="F","F",IF(LEFT('Results - Derby and Notts'!E64,1)="B","M",IF(LEFT('Results - Derby and Notts'!E64,1)="G","F","ERROR"))))</f>
        <v>F</v>
      </c>
      <c r="E124" s="113" t="str">
        <f>PROPER('Lane 4 Team'!F48)</f>
        <v/>
      </c>
      <c r="F124" s="113" t="str">
        <f>PROPER('Lane 4 Team'!G48)</f>
        <v/>
      </c>
      <c r="G124" s="114" t="e">
        <f>VLOOKUP(Instructions!$C$28,Clubs,3,FALSE)</f>
        <v>#N/A</v>
      </c>
      <c r="H124" s="115">
        <f>'Lane 4 Team'!H48</f>
        <v>0</v>
      </c>
      <c r="I124" s="113">
        <f>'Lane 4 Team'!I48</f>
        <v>0</v>
      </c>
      <c r="J124" s="112" t="str">
        <f t="shared" si="2"/>
        <v>1900/01/00</v>
      </c>
      <c r="K124" s="120"/>
      <c r="L124" s="122" t="e">
        <f t="shared" si="3"/>
        <v>#N/A</v>
      </c>
    </row>
    <row r="125" spans="2:12" s="106" customFormat="1" x14ac:dyDescent="0.15">
      <c r="B125" s="112">
        <v>4</v>
      </c>
      <c r="C125" s="106">
        <f>'Results - Derby and Notts'!A66</f>
        <v>31</v>
      </c>
      <c r="D125" s="106" t="str">
        <f>IF(LEFT('Results - Derby and Notts'!E66,1)="O","M",IF(LEFT('Results - Derby and Notts'!E66,1)="F","F",IF(LEFT('Results - Derby and Notts'!E66,1)="B","M",IF(LEFT('Results - Derby and Notts'!E66,1)="G","F","ERROR"))))</f>
        <v>M</v>
      </c>
      <c r="E125" s="113" t="str">
        <f>PROPER('Lane 4 Team'!F49)</f>
        <v/>
      </c>
      <c r="F125" s="113" t="str">
        <f>PROPER('Lane 4 Team'!G49)</f>
        <v/>
      </c>
      <c r="G125" s="114" t="e">
        <f>VLOOKUP(Instructions!$C$28,Clubs,3,FALSE)</f>
        <v>#N/A</v>
      </c>
      <c r="H125" s="115">
        <f>'Lane 4 Team'!H49</f>
        <v>0</v>
      </c>
      <c r="I125" s="113">
        <f>'Lane 4 Team'!I49</f>
        <v>0</v>
      </c>
      <c r="J125" s="112" t="str">
        <f t="shared" si="2"/>
        <v>1900/01/00</v>
      </c>
      <c r="K125" s="120"/>
      <c r="L125" s="122" t="e">
        <f t="shared" si="3"/>
        <v>#N/A</v>
      </c>
    </row>
    <row r="126" spans="2:12" s="106" customFormat="1" x14ac:dyDescent="0.15">
      <c r="B126" s="112">
        <v>4</v>
      </c>
      <c r="C126" s="106">
        <f>'Results - Derby and Notts'!A68</f>
        <v>32</v>
      </c>
      <c r="D126" s="106" t="str">
        <f>IF(LEFT('Results - Derby and Notts'!E68,1)="O","M",IF(LEFT('Results - Derby and Notts'!E68,1)="F","F",IF(LEFT('Results - Derby and Notts'!E68,1)="B","M",IF(LEFT('Results - Derby and Notts'!E68,1)="G","F","ERROR"))))</f>
        <v>F</v>
      </c>
      <c r="E126" s="113" t="str">
        <f>PROPER('Lane 4 Team'!F50)</f>
        <v/>
      </c>
      <c r="F126" s="113" t="str">
        <f>PROPER('Lane 4 Team'!G50)</f>
        <v/>
      </c>
      <c r="G126" s="114" t="e">
        <f>VLOOKUP(Instructions!$C$28,Clubs,3,FALSE)</f>
        <v>#N/A</v>
      </c>
      <c r="H126" s="115">
        <f>'Lane 4 Team'!H50</f>
        <v>0</v>
      </c>
      <c r="I126" s="113">
        <f>'Lane 4 Team'!I50</f>
        <v>0</v>
      </c>
      <c r="J126" s="112" t="str">
        <f t="shared" si="2"/>
        <v>1900/01/00</v>
      </c>
      <c r="K126" s="120"/>
      <c r="L126" s="122" t="e">
        <f t="shared" si="3"/>
        <v>#N/A</v>
      </c>
    </row>
    <row r="127" spans="2:12" s="106" customFormat="1" x14ac:dyDescent="0.15">
      <c r="B127" s="112">
        <v>4</v>
      </c>
      <c r="C127" s="106">
        <f>'Results - Derby and Notts'!A70</f>
        <v>33</v>
      </c>
      <c r="D127" s="106" t="str">
        <f>IF(LEFT('Results - Derby and Notts'!E70,1)="O","M",IF(LEFT('Results - Derby and Notts'!E70,1)="F","F",IF(LEFT('Results - Derby and Notts'!E70,1)="B","M",IF(LEFT('Results - Derby and Notts'!E70,1)="G","F","ERROR"))))</f>
        <v>M</v>
      </c>
      <c r="E127" s="113" t="str">
        <f>PROPER('Lane 4 Team'!F51)</f>
        <v/>
      </c>
      <c r="F127" s="113" t="str">
        <f>PROPER('Lane 4 Team'!G51)</f>
        <v/>
      </c>
      <c r="G127" s="114" t="e">
        <f>VLOOKUP(Instructions!$C$28,Clubs,3,FALSE)</f>
        <v>#N/A</v>
      </c>
      <c r="H127" s="115">
        <f>'Lane 4 Team'!H51</f>
        <v>0</v>
      </c>
      <c r="I127" s="113">
        <f>'Lane 4 Team'!I51</f>
        <v>0</v>
      </c>
      <c r="J127" s="112" t="str">
        <f t="shared" si="2"/>
        <v>1900/01/00</v>
      </c>
      <c r="K127" s="120"/>
      <c r="L127" s="122" t="e">
        <f t="shared" si="3"/>
        <v>#N/A</v>
      </c>
    </row>
    <row r="128" spans="2:12" s="106" customFormat="1" x14ac:dyDescent="0.15">
      <c r="B128" s="112">
        <v>4</v>
      </c>
      <c r="C128" s="106">
        <f>'Results - Derby and Notts'!A72</f>
        <v>34</v>
      </c>
      <c r="D128" s="106" t="str">
        <f>IF(LEFT('Results - Derby and Notts'!E72,1)="O","M",IF(LEFT('Results - Derby and Notts'!E72,1)="F","F",IF(LEFT('Results - Derby and Notts'!E72,1)="B","M",IF(LEFT('Results - Derby and Notts'!E72,1)="G","F","ERROR"))))</f>
        <v>F</v>
      </c>
      <c r="E128" s="113" t="str">
        <f>PROPER('Lane 4 Team'!F52)</f>
        <v/>
      </c>
      <c r="F128" s="113" t="str">
        <f>PROPER('Lane 4 Team'!G52)</f>
        <v/>
      </c>
      <c r="G128" s="114" t="e">
        <f>VLOOKUP(Instructions!$C$28,Clubs,3,FALSE)</f>
        <v>#N/A</v>
      </c>
      <c r="H128" s="115">
        <f>'Lane 4 Team'!H52</f>
        <v>0</v>
      </c>
      <c r="I128" s="113">
        <f>'Lane 4 Team'!I52</f>
        <v>0</v>
      </c>
      <c r="J128" s="112" t="str">
        <f t="shared" si="2"/>
        <v>1900/01/00</v>
      </c>
      <c r="K128" s="120"/>
      <c r="L128" s="122" t="e">
        <f t="shared" si="3"/>
        <v>#N/A</v>
      </c>
    </row>
    <row r="129" spans="2:12" s="106" customFormat="1" x14ac:dyDescent="0.15">
      <c r="B129" s="112">
        <v>4</v>
      </c>
      <c r="C129" s="106">
        <f>'Results - Derby and Notts'!A74</f>
        <v>35</v>
      </c>
      <c r="D129" s="106" t="str">
        <f>IF(LEFT('Results - Derby and Notts'!E74,1)="O","M",IF(LEFT('Results - Derby and Notts'!E74,1)="F","F",IF(LEFT('Results - Derby and Notts'!E74,1)="B","M",IF(LEFT('Results - Derby and Notts'!E74,1)="G","F","ERROR"))))</f>
        <v>M</v>
      </c>
      <c r="E129" s="113" t="str">
        <f>PROPER('Lane 4 Team'!F53)</f>
        <v/>
      </c>
      <c r="F129" s="113" t="str">
        <f>PROPER('Lane 4 Team'!G53)</f>
        <v/>
      </c>
      <c r="G129" s="114" t="e">
        <f>VLOOKUP(Instructions!$C$28,Clubs,3,FALSE)</f>
        <v>#N/A</v>
      </c>
      <c r="H129" s="115">
        <f>'Lane 4 Team'!H53</f>
        <v>0</v>
      </c>
      <c r="I129" s="113">
        <f>'Lane 4 Team'!I53</f>
        <v>0</v>
      </c>
      <c r="J129" s="112" t="str">
        <f t="shared" si="2"/>
        <v>1900/01/00</v>
      </c>
      <c r="K129" s="120"/>
      <c r="L129" s="122" t="e">
        <f t="shared" si="3"/>
        <v>#N/A</v>
      </c>
    </row>
    <row r="130" spans="2:12" s="106" customFormat="1" x14ac:dyDescent="0.15">
      <c r="B130" s="112">
        <v>4</v>
      </c>
      <c r="C130" s="106">
        <f>'Results - Derby and Notts'!A76</f>
        <v>36</v>
      </c>
      <c r="D130" s="106" t="str">
        <f>IF(LEFT('Results - Derby and Notts'!E76,1)="O","M",IF(LEFT('Results - Derby and Notts'!E76,1)="F","F",IF(LEFT('Results - Derby and Notts'!E76,1)="B","M",IF(LEFT('Results - Derby and Notts'!E76,1)="G","F","ERROR"))))</f>
        <v>F</v>
      </c>
      <c r="E130" s="113" t="str">
        <f>PROPER('Lane 4 Team'!F54)</f>
        <v/>
      </c>
      <c r="F130" s="113" t="str">
        <f>PROPER('Lane 4 Team'!G54)</f>
        <v/>
      </c>
      <c r="G130" s="114" t="e">
        <f>VLOOKUP(Instructions!$C$28,Clubs,3,FALSE)</f>
        <v>#N/A</v>
      </c>
      <c r="H130" s="115">
        <f>'Lane 4 Team'!H54</f>
        <v>0</v>
      </c>
      <c r="I130" s="113">
        <f>'Lane 4 Team'!I54</f>
        <v>0</v>
      </c>
      <c r="J130" s="112" t="str">
        <f t="shared" si="2"/>
        <v>1900/01/00</v>
      </c>
      <c r="K130" s="120"/>
      <c r="L130" s="122" t="e">
        <f t="shared" si="3"/>
        <v>#N/A</v>
      </c>
    </row>
    <row r="131" spans="2:12" s="106" customFormat="1" x14ac:dyDescent="0.15">
      <c r="B131" s="112">
        <v>5</v>
      </c>
      <c r="C131" s="106">
        <f>'Results - Derby and Notts'!A14</f>
        <v>5</v>
      </c>
      <c r="D131" s="106" t="str">
        <f>IF(LEFT('Results - Derby and Notts'!E14,1)="O","M",IF(LEFT('Results - Derby and Notts'!E14,1)="F","F",IF(LEFT('Results - Derby and Notts'!E14,1)="B","M",IF(LEFT('Results - Derby and Notts'!E14,1)="G","F","ERROR"))))</f>
        <v>M</v>
      </c>
      <c r="E131" s="113" t="str">
        <f>PROPER('Lane 5 Team'!F23)</f>
        <v/>
      </c>
      <c r="F131" s="113" t="str">
        <f>PROPER('Lane 5 Team'!G23)</f>
        <v/>
      </c>
      <c r="G131" s="114" t="e">
        <f>VLOOKUP(Instructions!$F$28,Clubs,3,FALSE)</f>
        <v>#N/A</v>
      </c>
      <c r="H131" s="115">
        <f>'Lane 5 Team'!H23</f>
        <v>0</v>
      </c>
      <c r="I131" s="113">
        <f>'Lane 5 Team'!I23</f>
        <v>0</v>
      </c>
      <c r="J131" s="112" t="str">
        <f t="shared" si="2"/>
        <v>1900/01/00</v>
      </c>
      <c r="K131" s="120"/>
      <c r="L131" s="122" t="e">
        <f t="shared" si="3"/>
        <v>#N/A</v>
      </c>
    </row>
    <row r="132" spans="2:12" s="106" customFormat="1" x14ac:dyDescent="0.15">
      <c r="B132" s="112">
        <v>5</v>
      </c>
      <c r="C132" s="106">
        <f>'Results - Derby and Notts'!A16</f>
        <v>6</v>
      </c>
      <c r="D132" s="106" t="str">
        <f>IF(LEFT('Results - Derby and Notts'!E16,1)="O","M",IF(LEFT('Results - Derby and Notts'!E16,1)="F","F",IF(LEFT('Results - Derby and Notts'!E16,1)="B","M",IF(LEFT('Results - Derby and Notts'!E16,1)="G","F","ERROR"))))</f>
        <v>F</v>
      </c>
      <c r="E132" s="113" t="str">
        <f>PROPER('Lane 5 Team'!F24)</f>
        <v/>
      </c>
      <c r="F132" s="113" t="str">
        <f>PROPER('Lane 5 Team'!G24)</f>
        <v/>
      </c>
      <c r="G132" s="114" t="e">
        <f>VLOOKUP(Instructions!$F$28,Clubs,3,FALSE)</f>
        <v>#N/A</v>
      </c>
      <c r="H132" s="115">
        <f>'Lane 5 Team'!H24</f>
        <v>0</v>
      </c>
      <c r="I132" s="113">
        <f>'Lane 5 Team'!I24</f>
        <v>0</v>
      </c>
      <c r="J132" s="112" t="str">
        <f t="shared" ref="J132:J194" si="4">(TEXT(H132,"YYYY/MM/DD"))</f>
        <v>1900/01/00</v>
      </c>
      <c r="K132" s="120"/>
      <c r="L132" s="122" t="e">
        <f t="shared" ref="L132:L194" si="5">CONCATENATE(F132,",",E132,",",J132,",",G132,",",D132,",",I132,",,,,")</f>
        <v>#N/A</v>
      </c>
    </row>
    <row r="133" spans="2:12" s="106" customFormat="1" x14ac:dyDescent="0.15">
      <c r="B133" s="112">
        <v>5</v>
      </c>
      <c r="C133" s="106">
        <f>'Results - Derby and Notts'!A18</f>
        <v>7</v>
      </c>
      <c r="D133" s="106" t="str">
        <f>IF(LEFT('Results - Derby and Notts'!E18,1)="O","M",IF(LEFT('Results - Derby and Notts'!E18,1)="F","F",IF(LEFT('Results - Derby and Notts'!E18,1)="B","M",IF(LEFT('Results - Derby and Notts'!E18,1)="G","F","ERROR"))))</f>
        <v>M</v>
      </c>
      <c r="E133" s="113" t="str">
        <f>PROPER('Lane 5 Team'!F25)</f>
        <v/>
      </c>
      <c r="F133" s="113" t="str">
        <f>PROPER('Lane 5 Team'!G25)</f>
        <v/>
      </c>
      <c r="G133" s="114" t="e">
        <f>VLOOKUP(Instructions!$F$28,Clubs,3,FALSE)</f>
        <v>#N/A</v>
      </c>
      <c r="H133" s="115">
        <f>'Lane 5 Team'!H25</f>
        <v>0</v>
      </c>
      <c r="I133" s="113">
        <f>'Lane 5 Team'!I25</f>
        <v>0</v>
      </c>
      <c r="J133" s="112" t="str">
        <f t="shared" si="4"/>
        <v>1900/01/00</v>
      </c>
      <c r="K133" s="120"/>
      <c r="L133" s="122" t="e">
        <f t="shared" si="5"/>
        <v>#N/A</v>
      </c>
    </row>
    <row r="134" spans="2:12" s="106" customFormat="1" x14ac:dyDescent="0.15">
      <c r="B134" s="112">
        <v>5</v>
      </c>
      <c r="C134" s="106">
        <f>'Results - Derby and Notts'!A20</f>
        <v>8</v>
      </c>
      <c r="D134" s="106" t="str">
        <f>IF(LEFT('Results - Derby and Notts'!E20,1)="O","M",IF(LEFT('Results - Derby and Notts'!E20,1)="F","F",IF(LEFT('Results - Derby and Notts'!E20,1)="B","M",IF(LEFT('Results - Derby and Notts'!E20,1)="G","F","ERROR"))))</f>
        <v>F</v>
      </c>
      <c r="E134" s="113" t="str">
        <f>PROPER('Lane 5 Team'!F26)</f>
        <v/>
      </c>
      <c r="F134" s="113" t="str">
        <f>PROPER('Lane 5 Team'!G26)</f>
        <v/>
      </c>
      <c r="G134" s="114" t="e">
        <f>VLOOKUP(Instructions!$F$28,Clubs,3,FALSE)</f>
        <v>#N/A</v>
      </c>
      <c r="H134" s="115">
        <f>'Lane 5 Team'!H26</f>
        <v>0</v>
      </c>
      <c r="I134" s="113">
        <f>'Lane 5 Team'!I26</f>
        <v>0</v>
      </c>
      <c r="J134" s="112" t="str">
        <f t="shared" si="4"/>
        <v>1900/01/00</v>
      </c>
      <c r="K134" s="120"/>
      <c r="L134" s="122" t="e">
        <f t="shared" si="5"/>
        <v>#N/A</v>
      </c>
    </row>
    <row r="135" spans="2:12" s="106" customFormat="1" x14ac:dyDescent="0.15">
      <c r="B135" s="112">
        <v>5</v>
      </c>
      <c r="C135" s="106">
        <f>'Results - Derby and Notts'!A22</f>
        <v>9</v>
      </c>
      <c r="D135" s="106" t="str">
        <f>IF(LEFT('Results - Derby and Notts'!E22,1)="O","M",IF(LEFT('Results - Derby and Notts'!E22,1)="F","F",IF(LEFT('Results - Derby and Notts'!E22,1)="B","M",IF(LEFT('Results - Derby and Notts'!E22,1)="G","F","ERROR"))))</f>
        <v>M</v>
      </c>
      <c r="E135" s="113" t="str">
        <f>PROPER('Lane 5 Team'!F27)</f>
        <v/>
      </c>
      <c r="F135" s="113" t="str">
        <f>PROPER('Lane 5 Team'!G27)</f>
        <v/>
      </c>
      <c r="G135" s="114" t="e">
        <f>VLOOKUP(Instructions!$F$28,Clubs,3,FALSE)</f>
        <v>#N/A</v>
      </c>
      <c r="H135" s="115">
        <f>'Lane 5 Team'!H27</f>
        <v>0</v>
      </c>
      <c r="I135" s="113">
        <f>'Lane 5 Team'!I27</f>
        <v>0</v>
      </c>
      <c r="J135" s="112" t="str">
        <f t="shared" si="4"/>
        <v>1900/01/00</v>
      </c>
      <c r="K135" s="120"/>
      <c r="L135" s="122" t="e">
        <f t="shared" si="5"/>
        <v>#N/A</v>
      </c>
    </row>
    <row r="136" spans="2:12" s="106" customFormat="1" x14ac:dyDescent="0.15">
      <c r="B136" s="112">
        <v>5</v>
      </c>
      <c r="C136" s="106">
        <f>'Results - Derby and Notts'!A24</f>
        <v>10</v>
      </c>
      <c r="D136" s="106" t="str">
        <f>IF(LEFT('Results - Derby and Notts'!E24,1)="O","M",IF(LEFT('Results - Derby and Notts'!E24,1)="F","F",IF(LEFT('Results - Derby and Notts'!E24,1)="B","M",IF(LEFT('Results - Derby and Notts'!E24,1)="G","F","ERROR"))))</f>
        <v>F</v>
      </c>
      <c r="E136" s="113" t="str">
        <f>PROPER('Lane 5 Team'!F28)</f>
        <v/>
      </c>
      <c r="F136" s="113" t="str">
        <f>PROPER('Lane 5 Team'!G28)</f>
        <v/>
      </c>
      <c r="G136" s="114" t="e">
        <f>VLOOKUP(Instructions!$F$28,Clubs,3,FALSE)</f>
        <v>#N/A</v>
      </c>
      <c r="H136" s="115">
        <f>'Lane 5 Team'!H28</f>
        <v>0</v>
      </c>
      <c r="I136" s="113">
        <f>'Lane 5 Team'!I28</f>
        <v>0</v>
      </c>
      <c r="J136" s="112" t="str">
        <f t="shared" si="4"/>
        <v>1900/01/00</v>
      </c>
      <c r="K136" s="120"/>
      <c r="L136" s="122" t="e">
        <f t="shared" si="5"/>
        <v>#N/A</v>
      </c>
    </row>
    <row r="137" spans="2:12" s="106" customFormat="1" x14ac:dyDescent="0.15">
      <c r="B137" s="112">
        <v>5</v>
      </c>
      <c r="C137" s="106">
        <f>'Results - Derby and Notts'!A26</f>
        <v>11</v>
      </c>
      <c r="D137" s="106" t="str">
        <f>IF(LEFT('Results - Derby and Notts'!E26,1)="O","M",IF(LEFT('Results - Derby and Notts'!E26,1)="F","F",IF(LEFT('Results - Derby and Notts'!E26,1)="B","M",IF(LEFT('Results - Derby and Notts'!E26,1)="G","F","ERROR"))))</f>
        <v>M</v>
      </c>
      <c r="E137" s="113" t="str">
        <f>PROPER('Lane 5 Team'!F29)</f>
        <v/>
      </c>
      <c r="F137" s="113" t="str">
        <f>PROPER('Lane 5 Team'!G29)</f>
        <v/>
      </c>
      <c r="G137" s="114" t="e">
        <f>VLOOKUP(Instructions!$F$28,Clubs,3,FALSE)</f>
        <v>#N/A</v>
      </c>
      <c r="H137" s="115">
        <f>'Lane 5 Team'!H29</f>
        <v>0</v>
      </c>
      <c r="I137" s="113">
        <f>'Lane 5 Team'!I29</f>
        <v>0</v>
      </c>
      <c r="J137" s="112" t="str">
        <f t="shared" si="4"/>
        <v>1900/01/00</v>
      </c>
      <c r="K137" s="120"/>
      <c r="L137" s="122" t="e">
        <f t="shared" si="5"/>
        <v>#N/A</v>
      </c>
    </row>
    <row r="138" spans="2:12" s="106" customFormat="1" x14ac:dyDescent="0.15">
      <c r="B138" s="112">
        <v>5</v>
      </c>
      <c r="C138" s="106">
        <f>'Results - Derby and Notts'!A28</f>
        <v>12</v>
      </c>
      <c r="D138" s="106" t="str">
        <f>IF(LEFT('Results - Derby and Notts'!E28,1)="O","M",IF(LEFT('Results - Derby and Notts'!E28,1)="F","F",IF(LEFT('Results - Derby and Notts'!E28,1)="B","M",IF(LEFT('Results - Derby and Notts'!E28,1)="G","F","ERROR"))))</f>
        <v>F</v>
      </c>
      <c r="E138" s="113" t="str">
        <f>PROPER('Lane 5 Team'!F30)</f>
        <v/>
      </c>
      <c r="F138" s="113" t="str">
        <f>PROPER('Lane 5 Team'!G30)</f>
        <v/>
      </c>
      <c r="G138" s="114" t="e">
        <f>VLOOKUP(Instructions!$F$28,Clubs,3,FALSE)</f>
        <v>#N/A</v>
      </c>
      <c r="H138" s="115">
        <f>'Lane 5 Team'!H30</f>
        <v>0</v>
      </c>
      <c r="I138" s="113">
        <f>'Lane 5 Team'!I30</f>
        <v>0</v>
      </c>
      <c r="J138" s="112" t="str">
        <f t="shared" si="4"/>
        <v>1900/01/00</v>
      </c>
      <c r="K138" s="120"/>
      <c r="L138" s="122" t="e">
        <f t="shared" si="5"/>
        <v>#N/A</v>
      </c>
    </row>
    <row r="139" spans="2:12" s="106" customFormat="1" x14ac:dyDescent="0.15">
      <c r="B139" s="112">
        <v>5</v>
      </c>
      <c r="C139" s="106">
        <f>'Results - Derby and Notts'!A30</f>
        <v>13</v>
      </c>
      <c r="D139" s="106" t="str">
        <f>IF(LEFT('Results - Derby and Notts'!E30,1)="O","M",IF(LEFT('Results - Derby and Notts'!E30,1)="F","F",IF(LEFT('Results - Derby and Notts'!E30,1)="B","M",IF(LEFT('Results - Derby and Notts'!E30,1)="G","F","ERROR"))))</f>
        <v>M</v>
      </c>
      <c r="E139" s="113" t="str">
        <f>PROPER('Lane 5 Team'!F31)</f>
        <v/>
      </c>
      <c r="F139" s="113" t="str">
        <f>PROPER('Lane 5 Team'!G31)</f>
        <v/>
      </c>
      <c r="G139" s="114" t="e">
        <f>VLOOKUP(Instructions!$F$28,Clubs,3,FALSE)</f>
        <v>#N/A</v>
      </c>
      <c r="H139" s="115">
        <f>'Lane 5 Team'!H31</f>
        <v>0</v>
      </c>
      <c r="I139" s="113">
        <f>'Lane 5 Team'!I31</f>
        <v>0</v>
      </c>
      <c r="J139" s="112" t="str">
        <f t="shared" si="4"/>
        <v>1900/01/00</v>
      </c>
      <c r="K139" s="120"/>
      <c r="L139" s="122" t="e">
        <f t="shared" si="5"/>
        <v>#N/A</v>
      </c>
    </row>
    <row r="140" spans="2:12" s="106" customFormat="1" x14ac:dyDescent="0.15">
      <c r="B140" s="112">
        <v>5</v>
      </c>
      <c r="C140" s="106">
        <f>'Results - Derby and Notts'!A32</f>
        <v>14</v>
      </c>
      <c r="D140" s="106" t="str">
        <f>IF(LEFT('Results - Derby and Notts'!E32,1)="O","M",IF(LEFT('Results - Derby and Notts'!E32,1)="F","F",IF(LEFT('Results - Derby and Notts'!E32,1)="B","M",IF(LEFT('Results - Derby and Notts'!E32,1)="G","F","ERROR"))))</f>
        <v>F</v>
      </c>
      <c r="E140" s="113" t="str">
        <f>PROPER('Lane 5 Team'!F32)</f>
        <v/>
      </c>
      <c r="F140" s="113" t="str">
        <f>PROPER('Lane 5 Team'!G32)</f>
        <v/>
      </c>
      <c r="G140" s="114" t="e">
        <f>VLOOKUP(Instructions!$F$28,Clubs,3,FALSE)</f>
        <v>#N/A</v>
      </c>
      <c r="H140" s="115">
        <f>'Lane 5 Team'!H32</f>
        <v>0</v>
      </c>
      <c r="I140" s="113">
        <f>'Lane 5 Team'!I32</f>
        <v>0</v>
      </c>
      <c r="J140" s="112" t="str">
        <f t="shared" si="4"/>
        <v>1900/01/00</v>
      </c>
      <c r="K140" s="120"/>
      <c r="L140" s="122" t="e">
        <f t="shared" si="5"/>
        <v>#N/A</v>
      </c>
    </row>
    <row r="141" spans="2:12" s="106" customFormat="1" x14ac:dyDescent="0.15">
      <c r="B141" s="112">
        <v>5</v>
      </c>
      <c r="C141" s="106">
        <f>'Results - Derby and Notts'!A34</f>
        <v>15</v>
      </c>
      <c r="D141" s="106" t="str">
        <f>IF(LEFT('Results - Derby and Notts'!E34,1)="O","M",IF(LEFT('Results - Derby and Notts'!E34,1)="F","F",IF(LEFT('Results - Derby and Notts'!E34,1)="B","M",IF(LEFT('Results - Derby and Notts'!E34,1)="G","F","ERROR"))))</f>
        <v>M</v>
      </c>
      <c r="E141" s="113" t="str">
        <f>PROPER('Lane 5 Team'!F33)</f>
        <v/>
      </c>
      <c r="F141" s="113" t="str">
        <f>PROPER('Lane 5 Team'!G33)</f>
        <v/>
      </c>
      <c r="G141" s="114" t="e">
        <f>VLOOKUP(Instructions!$F$28,Clubs,3,FALSE)</f>
        <v>#N/A</v>
      </c>
      <c r="H141" s="115">
        <f>'Lane 5 Team'!H33</f>
        <v>0</v>
      </c>
      <c r="I141" s="113">
        <f>'Lane 5 Team'!I33</f>
        <v>0</v>
      </c>
      <c r="J141" s="112" t="str">
        <f t="shared" si="4"/>
        <v>1900/01/00</v>
      </c>
      <c r="K141" s="120"/>
      <c r="L141" s="122" t="e">
        <f t="shared" si="5"/>
        <v>#N/A</v>
      </c>
    </row>
    <row r="142" spans="2:12" s="106" customFormat="1" x14ac:dyDescent="0.15">
      <c r="B142" s="112">
        <v>5</v>
      </c>
      <c r="C142" s="106">
        <f>'Results - Derby and Notts'!A36</f>
        <v>16</v>
      </c>
      <c r="D142" s="106" t="str">
        <f>IF(LEFT('Results - Derby and Notts'!E36,1)="O","M",IF(LEFT('Results - Derby and Notts'!E36,1)="F","F",IF(LEFT('Results - Derby and Notts'!E36,1)="B","M",IF(LEFT('Results - Derby and Notts'!E36,1)="G","F","ERROR"))))</f>
        <v>F</v>
      </c>
      <c r="E142" s="113" t="str">
        <f>PROPER('Lane 5 Team'!F34)</f>
        <v/>
      </c>
      <c r="F142" s="113" t="str">
        <f>PROPER('Lane 5 Team'!G34)</f>
        <v/>
      </c>
      <c r="G142" s="114" t="e">
        <f>VLOOKUP(Instructions!$F$28,Clubs,3,FALSE)</f>
        <v>#N/A</v>
      </c>
      <c r="H142" s="115">
        <f>'Lane 5 Team'!H34</f>
        <v>0</v>
      </c>
      <c r="I142" s="113">
        <f>'Lane 5 Team'!I34</f>
        <v>0</v>
      </c>
      <c r="J142" s="112" t="str">
        <f t="shared" si="4"/>
        <v>1900/01/00</v>
      </c>
      <c r="K142" s="120"/>
      <c r="L142" s="122" t="e">
        <f t="shared" si="5"/>
        <v>#N/A</v>
      </c>
    </row>
    <row r="143" spans="2:12" s="106" customFormat="1" x14ac:dyDescent="0.15">
      <c r="B143" s="112">
        <v>5</v>
      </c>
      <c r="C143" s="106">
        <f>'Results - Derby and Notts'!A38</f>
        <v>17</v>
      </c>
      <c r="D143" s="106" t="str">
        <f>IF(LEFT('Results - Derby and Notts'!E38,1)="O","M",IF(LEFT('Results - Derby and Notts'!E38,1)="F","F",IF(LEFT('Results - Derby and Notts'!E38,1)="B","M",IF(LEFT('Results - Derby and Notts'!E38,1)="G","F","ERROR"))))</f>
        <v>M</v>
      </c>
      <c r="E143" s="113" t="str">
        <f>PROPER('Lane 5 Team'!F35)</f>
        <v/>
      </c>
      <c r="F143" s="113" t="str">
        <f>PROPER('Lane 5 Team'!G35)</f>
        <v/>
      </c>
      <c r="G143" s="114" t="e">
        <f>VLOOKUP(Instructions!$F$28,Clubs,3,FALSE)</f>
        <v>#N/A</v>
      </c>
      <c r="H143" s="115">
        <f>'Lane 5 Team'!H35</f>
        <v>0</v>
      </c>
      <c r="I143" s="113">
        <f>'Lane 5 Team'!I35</f>
        <v>0</v>
      </c>
      <c r="J143" s="112" t="str">
        <f t="shared" si="4"/>
        <v>1900/01/00</v>
      </c>
      <c r="K143" s="120"/>
      <c r="L143" s="122" t="e">
        <f t="shared" si="5"/>
        <v>#N/A</v>
      </c>
    </row>
    <row r="144" spans="2:12" s="106" customFormat="1" x14ac:dyDescent="0.15">
      <c r="B144" s="112">
        <v>5</v>
      </c>
      <c r="C144" s="106">
        <f>'Results - Derby and Notts'!A40</f>
        <v>18</v>
      </c>
      <c r="D144" s="106" t="str">
        <f>IF(LEFT('Results - Derby and Notts'!E40,1)="O","M",IF(LEFT('Results - Derby and Notts'!E40,1)="F","F",IF(LEFT('Results - Derby and Notts'!E40,1)="B","M",IF(LEFT('Results - Derby and Notts'!E40,1)="G","F","ERROR"))))</f>
        <v>F</v>
      </c>
      <c r="E144" s="113" t="str">
        <f>PROPER('Lane 5 Team'!F36)</f>
        <v/>
      </c>
      <c r="F144" s="113" t="str">
        <f>PROPER('Lane 5 Team'!G36)</f>
        <v/>
      </c>
      <c r="G144" s="114" t="e">
        <f>VLOOKUP(Instructions!$F$28,Clubs,3,FALSE)</f>
        <v>#N/A</v>
      </c>
      <c r="H144" s="115">
        <f>'Lane 5 Team'!H36</f>
        <v>0</v>
      </c>
      <c r="I144" s="113">
        <f>'Lane 5 Team'!I36</f>
        <v>0</v>
      </c>
      <c r="J144" s="112" t="str">
        <f t="shared" si="4"/>
        <v>1900/01/00</v>
      </c>
      <c r="K144" s="120"/>
      <c r="L144" s="122" t="e">
        <f t="shared" si="5"/>
        <v>#N/A</v>
      </c>
    </row>
    <row r="145" spans="2:12" s="106" customFormat="1" x14ac:dyDescent="0.15">
      <c r="B145" s="112">
        <v>5</v>
      </c>
      <c r="C145" s="106">
        <f>'Results - Derby and Notts'!A42</f>
        <v>19</v>
      </c>
      <c r="D145" s="106" t="str">
        <f>IF(LEFT('Results - Derby and Notts'!E42,1)="O","M",IF(LEFT('Results - Derby and Notts'!E42,1)="F","F",IF(LEFT('Results - Derby and Notts'!E42,1)="B","M",IF(LEFT('Results - Derby and Notts'!E42,1)="G","F","ERROR"))))</f>
        <v>M</v>
      </c>
      <c r="E145" s="113" t="str">
        <f>PROPER('Lane 5 Team'!F37)</f>
        <v/>
      </c>
      <c r="F145" s="113" t="str">
        <f>PROPER('Lane 5 Team'!G37)</f>
        <v/>
      </c>
      <c r="G145" s="114" t="e">
        <f>VLOOKUP(Instructions!$F$28,Clubs,3,FALSE)</f>
        <v>#N/A</v>
      </c>
      <c r="H145" s="115">
        <f>'Lane 5 Team'!H37</f>
        <v>0</v>
      </c>
      <c r="I145" s="113">
        <f>'Lane 5 Team'!I37</f>
        <v>0</v>
      </c>
      <c r="J145" s="112" t="str">
        <f t="shared" si="4"/>
        <v>1900/01/00</v>
      </c>
      <c r="K145" s="120"/>
      <c r="L145" s="122" t="e">
        <f t="shared" si="5"/>
        <v>#N/A</v>
      </c>
    </row>
    <row r="146" spans="2:12" s="106" customFormat="1" x14ac:dyDescent="0.15">
      <c r="B146" s="112">
        <v>5</v>
      </c>
      <c r="C146" s="106">
        <f>'Results - Derby and Notts'!A44</f>
        <v>20</v>
      </c>
      <c r="D146" s="106" t="str">
        <f>IF(LEFT('Results - Derby and Notts'!E44,1)="O","M",IF(LEFT('Results - Derby and Notts'!E44,1)="F","F",IF(LEFT('Results - Derby and Notts'!E44,1)="B","M",IF(LEFT('Results - Derby and Notts'!E44,1)="G","F","ERROR"))))</f>
        <v>F</v>
      </c>
      <c r="E146" s="113" t="str">
        <f>PROPER('Lane 5 Team'!F38)</f>
        <v/>
      </c>
      <c r="F146" s="113" t="str">
        <f>PROPER('Lane 5 Team'!G38)</f>
        <v/>
      </c>
      <c r="G146" s="114" t="e">
        <f>VLOOKUP(Instructions!$F$28,Clubs,3,FALSE)</f>
        <v>#N/A</v>
      </c>
      <c r="H146" s="115">
        <f>'Lane 5 Team'!H38</f>
        <v>0</v>
      </c>
      <c r="I146" s="113">
        <f>'Lane 5 Team'!I38</f>
        <v>0</v>
      </c>
      <c r="J146" s="112" t="str">
        <f t="shared" si="4"/>
        <v>1900/01/00</v>
      </c>
      <c r="K146" s="120"/>
      <c r="L146" s="122" t="e">
        <f t="shared" si="5"/>
        <v>#N/A</v>
      </c>
    </row>
    <row r="147" spans="2:12" s="106" customFormat="1" x14ac:dyDescent="0.15">
      <c r="B147" s="112">
        <v>5</v>
      </c>
      <c r="C147" s="106">
        <f>'Results - Derby and Notts'!A46</f>
        <v>21</v>
      </c>
      <c r="D147" s="106" t="str">
        <f>IF(LEFT('Results - Derby and Notts'!E46,1)="O","M",IF(LEFT('Results - Derby and Notts'!E46,1)="F","F",IF(LEFT('Results - Derby and Notts'!E46,1)="B","M",IF(LEFT('Results - Derby and Notts'!E46,1)="G","F","ERROR"))))</f>
        <v>M</v>
      </c>
      <c r="E147" s="113" t="str">
        <f>PROPER('Lane 5 Team'!F39)</f>
        <v/>
      </c>
      <c r="F147" s="113" t="str">
        <f>PROPER('Lane 5 Team'!G39)</f>
        <v/>
      </c>
      <c r="G147" s="114" t="e">
        <f>VLOOKUP(Instructions!$F$28,Clubs,3,FALSE)</f>
        <v>#N/A</v>
      </c>
      <c r="H147" s="115">
        <f>'Lane 5 Team'!H39</f>
        <v>0</v>
      </c>
      <c r="I147" s="113">
        <f>'Lane 5 Team'!I39</f>
        <v>0</v>
      </c>
      <c r="J147" s="112" t="str">
        <f t="shared" si="4"/>
        <v>1900/01/00</v>
      </c>
      <c r="K147" s="120"/>
      <c r="L147" s="122" t="e">
        <f t="shared" si="5"/>
        <v>#N/A</v>
      </c>
    </row>
    <row r="148" spans="2:12" s="106" customFormat="1" x14ac:dyDescent="0.15">
      <c r="B148" s="112">
        <v>5</v>
      </c>
      <c r="C148" s="106">
        <f>'Results - Derby and Notts'!A48</f>
        <v>22</v>
      </c>
      <c r="D148" s="106" t="str">
        <f>IF(LEFT('Results - Derby and Notts'!E48,1)="O","M",IF(LEFT('Results - Derby and Notts'!E48,1)="F","F",IF(LEFT('Results - Derby and Notts'!E48,1)="B","M",IF(LEFT('Results - Derby and Notts'!E48,1)="G","F","ERROR"))))</f>
        <v>F</v>
      </c>
      <c r="E148" s="113" t="str">
        <f>PROPER('Lane 5 Team'!F40)</f>
        <v/>
      </c>
      <c r="F148" s="113" t="str">
        <f>PROPER('Lane 5 Team'!G40)</f>
        <v/>
      </c>
      <c r="G148" s="114" t="e">
        <f>VLOOKUP(Instructions!$F$28,Clubs,3,FALSE)</f>
        <v>#N/A</v>
      </c>
      <c r="H148" s="115">
        <f>'Lane 5 Team'!H40</f>
        <v>0</v>
      </c>
      <c r="I148" s="113">
        <f>'Lane 5 Team'!I40</f>
        <v>0</v>
      </c>
      <c r="J148" s="112" t="str">
        <f t="shared" si="4"/>
        <v>1900/01/00</v>
      </c>
      <c r="K148" s="120"/>
      <c r="L148" s="122" t="e">
        <f t="shared" si="5"/>
        <v>#N/A</v>
      </c>
    </row>
    <row r="149" spans="2:12" s="106" customFormat="1" x14ac:dyDescent="0.15">
      <c r="B149" s="112">
        <v>5</v>
      </c>
      <c r="C149" s="106">
        <f>'Results - Derby and Notts'!A50</f>
        <v>23</v>
      </c>
      <c r="D149" s="106" t="str">
        <f>IF(LEFT('Results - Derby and Notts'!E50,1)="O","M",IF(LEFT('Results - Derby and Notts'!E50,1)="F","F",IF(LEFT('Results - Derby and Notts'!E50,1)="B","M",IF(LEFT('Results - Derby and Notts'!E50,1)="G","F","ERROR"))))</f>
        <v>M</v>
      </c>
      <c r="E149" s="113" t="str">
        <f>PROPER('Lane 5 Team'!F41)</f>
        <v/>
      </c>
      <c r="F149" s="113" t="str">
        <f>PROPER('Lane 5 Team'!G41)</f>
        <v/>
      </c>
      <c r="G149" s="114" t="e">
        <f>VLOOKUP(Instructions!$F$28,Clubs,3,FALSE)</f>
        <v>#N/A</v>
      </c>
      <c r="H149" s="115">
        <f>'Lane 5 Team'!H41</f>
        <v>0</v>
      </c>
      <c r="I149" s="113">
        <f>'Lane 5 Team'!I41</f>
        <v>0</v>
      </c>
      <c r="J149" s="112" t="str">
        <f t="shared" si="4"/>
        <v>1900/01/00</v>
      </c>
      <c r="K149" s="120"/>
      <c r="L149" s="122" t="e">
        <f t="shared" si="5"/>
        <v>#N/A</v>
      </c>
    </row>
    <row r="150" spans="2:12" s="106" customFormat="1" x14ac:dyDescent="0.15">
      <c r="B150" s="112">
        <v>5</v>
      </c>
      <c r="C150" s="106">
        <f>'Results - Derby and Notts'!A52</f>
        <v>24</v>
      </c>
      <c r="D150" s="106" t="str">
        <f>IF(LEFT('Results - Derby and Notts'!E52,1)="O","M",IF(LEFT('Results - Derby and Notts'!E52,1)="F","F",IF(LEFT('Results - Derby and Notts'!E52,1)="B","M",IF(LEFT('Results - Derby and Notts'!E52,1)="G","F","ERROR"))))</f>
        <v>F</v>
      </c>
      <c r="E150" s="113" t="str">
        <f>PROPER('Lane 5 Team'!F42)</f>
        <v/>
      </c>
      <c r="F150" s="113" t="str">
        <f>PROPER('Lane 5 Team'!G42)</f>
        <v/>
      </c>
      <c r="G150" s="114" t="e">
        <f>VLOOKUP(Instructions!$F$28,Clubs,3,FALSE)</f>
        <v>#N/A</v>
      </c>
      <c r="H150" s="115">
        <f>'Lane 5 Team'!H42</f>
        <v>0</v>
      </c>
      <c r="I150" s="113">
        <f>'Lane 5 Team'!I42</f>
        <v>0</v>
      </c>
      <c r="J150" s="112" t="str">
        <f t="shared" si="4"/>
        <v>1900/01/00</v>
      </c>
      <c r="K150" s="120"/>
      <c r="L150" s="122" t="e">
        <f t="shared" si="5"/>
        <v>#N/A</v>
      </c>
    </row>
    <row r="151" spans="2:12" s="106" customFormat="1" x14ac:dyDescent="0.15">
      <c r="B151" s="112">
        <v>5</v>
      </c>
      <c r="C151" s="106">
        <f>'Results - Derby and Notts'!A54</f>
        <v>25</v>
      </c>
      <c r="D151" s="106" t="str">
        <f>IF(LEFT('Results - Derby and Notts'!E54,1)="O","M",IF(LEFT('Results - Derby and Notts'!E54,1)="F","F",IF(LEFT('Results - Derby and Notts'!E54,1)="B","M",IF(LEFT('Results - Derby and Notts'!E54,1)="G","F","ERROR"))))</f>
        <v>M</v>
      </c>
      <c r="E151" s="113" t="str">
        <f>PROPER('Lane 5 Team'!F43)</f>
        <v/>
      </c>
      <c r="F151" s="113" t="str">
        <f>PROPER('Lane 5 Team'!G43)</f>
        <v/>
      </c>
      <c r="G151" s="114" t="e">
        <f>VLOOKUP(Instructions!$F$28,Clubs,3,FALSE)</f>
        <v>#N/A</v>
      </c>
      <c r="H151" s="115">
        <f>'Lane 5 Team'!H43</f>
        <v>0</v>
      </c>
      <c r="I151" s="113">
        <f>'Lane 5 Team'!I43</f>
        <v>0</v>
      </c>
      <c r="J151" s="112" t="str">
        <f t="shared" si="4"/>
        <v>1900/01/00</v>
      </c>
      <c r="K151" s="120"/>
      <c r="L151" s="122" t="e">
        <f t="shared" si="5"/>
        <v>#N/A</v>
      </c>
    </row>
    <row r="152" spans="2:12" s="106" customFormat="1" x14ac:dyDescent="0.15">
      <c r="B152" s="112">
        <v>5</v>
      </c>
      <c r="C152" s="106">
        <f>'Results - Derby and Notts'!A56</f>
        <v>26</v>
      </c>
      <c r="D152" s="106" t="str">
        <f>IF(LEFT('Results - Derby and Notts'!E56,1)="O","M",IF(LEFT('Results - Derby and Notts'!E56,1)="F","F",IF(LEFT('Results - Derby and Notts'!E56,1)="B","M",IF(LEFT('Results - Derby and Notts'!E56,1)="G","F","ERROR"))))</f>
        <v>F</v>
      </c>
      <c r="E152" s="113" t="str">
        <f>PROPER('Lane 5 Team'!F44)</f>
        <v/>
      </c>
      <c r="F152" s="113" t="str">
        <f>PROPER('Lane 5 Team'!G44)</f>
        <v/>
      </c>
      <c r="G152" s="114" t="e">
        <f>VLOOKUP(Instructions!$F$28,Clubs,3,FALSE)</f>
        <v>#N/A</v>
      </c>
      <c r="H152" s="115">
        <f>'Lane 5 Team'!H44</f>
        <v>0</v>
      </c>
      <c r="I152" s="113">
        <f>'Lane 5 Team'!I44</f>
        <v>0</v>
      </c>
      <c r="J152" s="112" t="str">
        <f t="shared" si="4"/>
        <v>1900/01/00</v>
      </c>
      <c r="K152" s="120"/>
      <c r="L152" s="122" t="e">
        <f t="shared" si="5"/>
        <v>#N/A</v>
      </c>
    </row>
    <row r="153" spans="2:12" s="106" customFormat="1" x14ac:dyDescent="0.15">
      <c r="B153" s="112">
        <v>5</v>
      </c>
      <c r="C153" s="106">
        <f>'Results - Derby and Notts'!A58</f>
        <v>27</v>
      </c>
      <c r="D153" s="106" t="str">
        <f>IF(LEFT('Results - Derby and Notts'!E58,1)="O","M",IF(LEFT('Results - Derby and Notts'!E58,1)="F","F",IF(LEFT('Results - Derby and Notts'!E58,1)="B","M",IF(LEFT('Results - Derby and Notts'!E58,1)="G","F","ERROR"))))</f>
        <v>M</v>
      </c>
      <c r="E153" s="113" t="str">
        <f>PROPER('Lane 5 Team'!F45)</f>
        <v/>
      </c>
      <c r="F153" s="113" t="str">
        <f>PROPER('Lane 5 Team'!G45)</f>
        <v/>
      </c>
      <c r="G153" s="114" t="e">
        <f>VLOOKUP(Instructions!$F$28,Clubs,3,FALSE)</f>
        <v>#N/A</v>
      </c>
      <c r="H153" s="115">
        <f>'Lane 5 Team'!H45</f>
        <v>0</v>
      </c>
      <c r="I153" s="113">
        <f>'Lane 5 Team'!I45</f>
        <v>0</v>
      </c>
      <c r="J153" s="112" t="str">
        <f t="shared" si="4"/>
        <v>1900/01/00</v>
      </c>
      <c r="K153" s="120"/>
      <c r="L153" s="122" t="e">
        <f t="shared" si="5"/>
        <v>#N/A</v>
      </c>
    </row>
    <row r="154" spans="2:12" s="106" customFormat="1" x14ac:dyDescent="0.15">
      <c r="B154" s="112">
        <v>5</v>
      </c>
      <c r="C154" s="106">
        <f>'Results - Derby and Notts'!A60</f>
        <v>28</v>
      </c>
      <c r="D154" s="106" t="str">
        <f>IF(LEFT('Results - Derby and Notts'!E60,1)="O","M",IF(LEFT('Results - Derby and Notts'!E60,1)="F","F",IF(LEFT('Results - Derby and Notts'!E60,1)="B","M",IF(LEFT('Results - Derby and Notts'!E60,1)="G","F","ERROR"))))</f>
        <v>F</v>
      </c>
      <c r="E154" s="113" t="str">
        <f>PROPER('Lane 5 Team'!F46)</f>
        <v/>
      </c>
      <c r="F154" s="113" t="str">
        <f>PROPER('Lane 5 Team'!G46)</f>
        <v/>
      </c>
      <c r="G154" s="114" t="e">
        <f>VLOOKUP(Instructions!$F$28,Clubs,3,FALSE)</f>
        <v>#N/A</v>
      </c>
      <c r="H154" s="115">
        <f>'Lane 5 Team'!H46</f>
        <v>0</v>
      </c>
      <c r="I154" s="113">
        <f>'Lane 5 Team'!I46</f>
        <v>0</v>
      </c>
      <c r="J154" s="112" t="str">
        <f t="shared" si="4"/>
        <v>1900/01/00</v>
      </c>
      <c r="K154" s="120"/>
      <c r="L154" s="122" t="e">
        <f t="shared" si="5"/>
        <v>#N/A</v>
      </c>
    </row>
    <row r="155" spans="2:12" s="106" customFormat="1" x14ac:dyDescent="0.15">
      <c r="B155" s="112">
        <v>5</v>
      </c>
      <c r="C155" s="106">
        <f>'Results - Derby and Notts'!A62</f>
        <v>29</v>
      </c>
      <c r="D155" s="106" t="str">
        <f>IF(LEFT('Results - Derby and Notts'!E62,1)="O","M",IF(LEFT('Results - Derby and Notts'!E62,1)="F","F",IF(LEFT('Results - Derby and Notts'!E62,1)="B","M",IF(LEFT('Results - Derby and Notts'!E62,1)="G","F","ERROR"))))</f>
        <v>M</v>
      </c>
      <c r="E155" s="113" t="str">
        <f>PROPER('Lane 5 Team'!F47)</f>
        <v/>
      </c>
      <c r="F155" s="113" t="str">
        <f>PROPER('Lane 5 Team'!G47)</f>
        <v/>
      </c>
      <c r="G155" s="114" t="e">
        <f>VLOOKUP(Instructions!$F$28,Clubs,3,FALSE)</f>
        <v>#N/A</v>
      </c>
      <c r="H155" s="115">
        <f>'Lane 5 Team'!H47</f>
        <v>0</v>
      </c>
      <c r="I155" s="113">
        <f>'Lane 5 Team'!I47</f>
        <v>0</v>
      </c>
      <c r="J155" s="112" t="str">
        <f t="shared" si="4"/>
        <v>1900/01/00</v>
      </c>
      <c r="K155" s="120"/>
      <c r="L155" s="122" t="e">
        <f t="shared" si="5"/>
        <v>#N/A</v>
      </c>
    </row>
    <row r="156" spans="2:12" s="106" customFormat="1" x14ac:dyDescent="0.15">
      <c r="B156" s="112">
        <v>5</v>
      </c>
      <c r="C156" s="106">
        <f>'Results - Derby and Notts'!A64</f>
        <v>30</v>
      </c>
      <c r="D156" s="106" t="str">
        <f>IF(LEFT('Results - Derby and Notts'!E64,1)="O","M",IF(LEFT('Results - Derby and Notts'!E64,1)="F","F",IF(LEFT('Results - Derby and Notts'!E64,1)="B","M",IF(LEFT('Results - Derby and Notts'!E64,1)="G","F","ERROR"))))</f>
        <v>F</v>
      </c>
      <c r="E156" s="113" t="str">
        <f>PROPER('Lane 5 Team'!F48)</f>
        <v/>
      </c>
      <c r="F156" s="113" t="str">
        <f>PROPER('Lane 5 Team'!G48)</f>
        <v/>
      </c>
      <c r="G156" s="114" t="e">
        <f>VLOOKUP(Instructions!$F$28,Clubs,3,FALSE)</f>
        <v>#N/A</v>
      </c>
      <c r="H156" s="115">
        <f>'Lane 5 Team'!H48</f>
        <v>0</v>
      </c>
      <c r="I156" s="113">
        <f>'Lane 5 Team'!I48</f>
        <v>0</v>
      </c>
      <c r="J156" s="112" t="str">
        <f t="shared" si="4"/>
        <v>1900/01/00</v>
      </c>
      <c r="K156" s="120"/>
      <c r="L156" s="122" t="e">
        <f t="shared" si="5"/>
        <v>#N/A</v>
      </c>
    </row>
    <row r="157" spans="2:12" s="106" customFormat="1" x14ac:dyDescent="0.15">
      <c r="B157" s="112">
        <v>5</v>
      </c>
      <c r="C157" s="106">
        <f>'Results - Derby and Notts'!A66</f>
        <v>31</v>
      </c>
      <c r="D157" s="106" t="str">
        <f>IF(LEFT('Results - Derby and Notts'!E66,1)="O","M",IF(LEFT('Results - Derby and Notts'!E66,1)="F","F",IF(LEFT('Results - Derby and Notts'!E66,1)="B","M",IF(LEFT('Results - Derby and Notts'!E66,1)="G","F","ERROR"))))</f>
        <v>M</v>
      </c>
      <c r="E157" s="113" t="str">
        <f>PROPER('Lane 5 Team'!F49)</f>
        <v/>
      </c>
      <c r="F157" s="113" t="str">
        <f>PROPER('Lane 5 Team'!G49)</f>
        <v/>
      </c>
      <c r="G157" s="114" t="e">
        <f>VLOOKUP(Instructions!$F$28,Clubs,3,FALSE)</f>
        <v>#N/A</v>
      </c>
      <c r="H157" s="115">
        <f>'Lane 5 Team'!H49</f>
        <v>0</v>
      </c>
      <c r="I157" s="113">
        <f>'Lane 5 Team'!I49</f>
        <v>0</v>
      </c>
      <c r="J157" s="112" t="str">
        <f t="shared" si="4"/>
        <v>1900/01/00</v>
      </c>
      <c r="K157" s="120"/>
      <c r="L157" s="122" t="e">
        <f t="shared" si="5"/>
        <v>#N/A</v>
      </c>
    </row>
    <row r="158" spans="2:12" s="106" customFormat="1" x14ac:dyDescent="0.15">
      <c r="B158" s="112">
        <v>5</v>
      </c>
      <c r="C158" s="106">
        <f>'Results - Derby and Notts'!A68</f>
        <v>32</v>
      </c>
      <c r="D158" s="106" t="str">
        <f>IF(LEFT('Results - Derby and Notts'!E68,1)="O","M",IF(LEFT('Results - Derby and Notts'!E68,1)="F","F",IF(LEFT('Results - Derby and Notts'!E68,1)="B","M",IF(LEFT('Results - Derby and Notts'!E68,1)="G","F","ERROR"))))</f>
        <v>F</v>
      </c>
      <c r="E158" s="113" t="str">
        <f>PROPER('Lane 5 Team'!F50)</f>
        <v/>
      </c>
      <c r="F158" s="113" t="str">
        <f>PROPER('Lane 5 Team'!G50)</f>
        <v/>
      </c>
      <c r="G158" s="114" t="e">
        <f>VLOOKUP(Instructions!$F$28,Clubs,3,FALSE)</f>
        <v>#N/A</v>
      </c>
      <c r="H158" s="115">
        <f>'Lane 5 Team'!H50</f>
        <v>0</v>
      </c>
      <c r="I158" s="113">
        <f>'Lane 5 Team'!I50</f>
        <v>0</v>
      </c>
      <c r="J158" s="112" t="str">
        <f t="shared" si="4"/>
        <v>1900/01/00</v>
      </c>
      <c r="K158" s="120"/>
      <c r="L158" s="122" t="e">
        <f t="shared" si="5"/>
        <v>#N/A</v>
      </c>
    </row>
    <row r="159" spans="2:12" s="106" customFormat="1" x14ac:dyDescent="0.15">
      <c r="B159" s="112">
        <v>5</v>
      </c>
      <c r="C159" s="106">
        <f>'Results - Derby and Notts'!A70</f>
        <v>33</v>
      </c>
      <c r="D159" s="106" t="str">
        <f>IF(LEFT('Results - Derby and Notts'!E70,1)="O","M",IF(LEFT('Results - Derby and Notts'!E70,1)="F","F",IF(LEFT('Results - Derby and Notts'!E70,1)="B","M",IF(LEFT('Results - Derby and Notts'!E70,1)="G","F","ERROR"))))</f>
        <v>M</v>
      </c>
      <c r="E159" s="113" t="str">
        <f>PROPER('Lane 5 Team'!F51)</f>
        <v/>
      </c>
      <c r="F159" s="113" t="str">
        <f>PROPER('Lane 5 Team'!G51)</f>
        <v/>
      </c>
      <c r="G159" s="114" t="e">
        <f>VLOOKUP(Instructions!$F$28,Clubs,3,FALSE)</f>
        <v>#N/A</v>
      </c>
      <c r="H159" s="115">
        <f>'Lane 5 Team'!H51</f>
        <v>0</v>
      </c>
      <c r="I159" s="113">
        <f>'Lane 5 Team'!I51</f>
        <v>0</v>
      </c>
      <c r="J159" s="112" t="str">
        <f t="shared" si="4"/>
        <v>1900/01/00</v>
      </c>
      <c r="K159" s="120"/>
      <c r="L159" s="122" t="e">
        <f t="shared" si="5"/>
        <v>#N/A</v>
      </c>
    </row>
    <row r="160" spans="2:12" s="106" customFormat="1" x14ac:dyDescent="0.15">
      <c r="B160" s="112">
        <v>5</v>
      </c>
      <c r="C160" s="106">
        <f>'Results - Derby and Notts'!A72</f>
        <v>34</v>
      </c>
      <c r="D160" s="106" t="str">
        <f>IF(LEFT('Results - Derby and Notts'!E72,1)="O","M",IF(LEFT('Results - Derby and Notts'!E72,1)="F","F",IF(LEFT('Results - Derby and Notts'!E72,1)="B","M",IF(LEFT('Results - Derby and Notts'!E72,1)="G","F","ERROR"))))</f>
        <v>F</v>
      </c>
      <c r="E160" s="113" t="str">
        <f>PROPER('Lane 5 Team'!F52)</f>
        <v/>
      </c>
      <c r="F160" s="113" t="str">
        <f>PROPER('Lane 5 Team'!G52)</f>
        <v/>
      </c>
      <c r="G160" s="114" t="e">
        <f>VLOOKUP(Instructions!$F$28,Clubs,3,FALSE)</f>
        <v>#N/A</v>
      </c>
      <c r="H160" s="115">
        <f>'Lane 5 Team'!H52</f>
        <v>0</v>
      </c>
      <c r="I160" s="113">
        <f>'Lane 5 Team'!I52</f>
        <v>0</v>
      </c>
      <c r="J160" s="112" t="str">
        <f t="shared" si="4"/>
        <v>1900/01/00</v>
      </c>
      <c r="K160" s="120"/>
      <c r="L160" s="122" t="e">
        <f t="shared" si="5"/>
        <v>#N/A</v>
      </c>
    </row>
    <row r="161" spans="2:12" s="106" customFormat="1" x14ac:dyDescent="0.15">
      <c r="B161" s="112">
        <v>5</v>
      </c>
      <c r="C161" s="106">
        <f>'Results - Derby and Notts'!A74</f>
        <v>35</v>
      </c>
      <c r="D161" s="106" t="str">
        <f>IF(LEFT('Results - Derby and Notts'!E74,1)="O","M",IF(LEFT('Results - Derby and Notts'!E74,1)="F","F",IF(LEFT('Results - Derby and Notts'!E74,1)="B","M",IF(LEFT('Results - Derby and Notts'!E74,1)="G","F","ERROR"))))</f>
        <v>M</v>
      </c>
      <c r="E161" s="113" t="str">
        <f>PROPER('Lane 5 Team'!F53)</f>
        <v/>
      </c>
      <c r="F161" s="113" t="str">
        <f>PROPER('Lane 5 Team'!G53)</f>
        <v/>
      </c>
      <c r="G161" s="114" t="e">
        <f>VLOOKUP(Instructions!$F$28,Clubs,3,FALSE)</f>
        <v>#N/A</v>
      </c>
      <c r="H161" s="115">
        <f>'Lane 5 Team'!H53</f>
        <v>0</v>
      </c>
      <c r="I161" s="113">
        <f>'Lane 5 Team'!I53</f>
        <v>0</v>
      </c>
      <c r="J161" s="112" t="str">
        <f t="shared" si="4"/>
        <v>1900/01/00</v>
      </c>
      <c r="K161" s="120"/>
      <c r="L161" s="122" t="e">
        <f t="shared" si="5"/>
        <v>#N/A</v>
      </c>
    </row>
    <row r="162" spans="2:12" s="106" customFormat="1" x14ac:dyDescent="0.15">
      <c r="B162" s="112">
        <v>5</v>
      </c>
      <c r="C162" s="106">
        <f>'Results - Derby and Notts'!A76</f>
        <v>36</v>
      </c>
      <c r="D162" s="106" t="str">
        <f>IF(LEFT('Results - Derby and Notts'!E76,1)="O","M",IF(LEFT('Results - Derby and Notts'!E76,1)="F","F",IF(LEFT('Results - Derby and Notts'!E76,1)="B","M",IF(LEFT('Results - Derby and Notts'!E76,1)="G","F","ERROR"))))</f>
        <v>F</v>
      </c>
      <c r="E162" s="113" t="str">
        <f>PROPER('Lane 5 Team'!F54)</f>
        <v/>
      </c>
      <c r="F162" s="113" t="str">
        <f>PROPER('Lane 5 Team'!G54)</f>
        <v/>
      </c>
      <c r="G162" s="114" t="e">
        <f>VLOOKUP(Instructions!$F$28,Clubs,3,FALSE)</f>
        <v>#N/A</v>
      </c>
      <c r="H162" s="115">
        <f>'Lane 5 Team'!H54</f>
        <v>0</v>
      </c>
      <c r="I162" s="113">
        <f>'Lane 5 Team'!I54</f>
        <v>0</v>
      </c>
      <c r="J162" s="112" t="str">
        <f t="shared" si="4"/>
        <v>1900/01/00</v>
      </c>
      <c r="K162" s="120"/>
      <c r="L162" s="122" t="e">
        <f t="shared" si="5"/>
        <v>#N/A</v>
      </c>
    </row>
    <row r="163" spans="2:12" s="106" customFormat="1" x14ac:dyDescent="0.15">
      <c r="B163" s="112">
        <v>6</v>
      </c>
      <c r="C163" s="106">
        <f>'Results - Derby and Notts'!A14</f>
        <v>5</v>
      </c>
      <c r="D163" s="106" t="str">
        <f>IF(LEFT('Results - Derby and Notts'!E14,1)="O","M",IF(LEFT('Results - Derby and Notts'!E14,1)="F","F",IF(LEFT('Results - Derby and Notts'!E14,1)="B","M",IF(LEFT('Results - Derby and Notts'!E14,1)="G","F","ERROR"))))</f>
        <v>M</v>
      </c>
      <c r="E163" s="113" t="str">
        <f>PROPER('Lane 6 Team'!F23)</f>
        <v/>
      </c>
      <c r="F163" s="113" t="str">
        <f>PROPER('Lane 6 Team'!G23)</f>
        <v/>
      </c>
      <c r="G163" s="114" t="e">
        <f>VLOOKUP(Instructions!$I$28,Clubs,3,FALSE)</f>
        <v>#N/A</v>
      </c>
      <c r="H163" s="115">
        <f>'Lane 6 Team'!H23</f>
        <v>0</v>
      </c>
      <c r="I163" s="113">
        <f>'Lane 6 Team'!I23</f>
        <v>0</v>
      </c>
      <c r="J163" s="112" t="str">
        <f t="shared" si="4"/>
        <v>1900/01/00</v>
      </c>
      <c r="K163" s="120"/>
      <c r="L163" s="122" t="e">
        <f t="shared" si="5"/>
        <v>#N/A</v>
      </c>
    </row>
    <row r="164" spans="2:12" s="106" customFormat="1" x14ac:dyDescent="0.15">
      <c r="B164" s="112">
        <v>6</v>
      </c>
      <c r="C164" s="106">
        <f>'Results - Derby and Notts'!A16</f>
        <v>6</v>
      </c>
      <c r="D164" s="106" t="str">
        <f>IF(LEFT('Results - Derby and Notts'!E16,1)="O","M",IF(LEFT('Results - Derby and Notts'!E16,1)="F","F",IF(LEFT('Results - Derby and Notts'!E16,1)="B","M",IF(LEFT('Results - Derby and Notts'!E16,1)="G","F","ERROR"))))</f>
        <v>F</v>
      </c>
      <c r="E164" s="113" t="str">
        <f>PROPER('Lane 6 Team'!F24)</f>
        <v/>
      </c>
      <c r="F164" s="113" t="str">
        <f>PROPER('Lane 6 Team'!G24)</f>
        <v/>
      </c>
      <c r="G164" s="114" t="e">
        <f>VLOOKUP(Instructions!$I$28,Clubs,3,FALSE)</f>
        <v>#N/A</v>
      </c>
      <c r="H164" s="115">
        <f>'Lane 6 Team'!H24</f>
        <v>0</v>
      </c>
      <c r="I164" s="113">
        <f>'Lane 6 Team'!I24</f>
        <v>0</v>
      </c>
      <c r="J164" s="112" t="str">
        <f t="shared" si="4"/>
        <v>1900/01/00</v>
      </c>
      <c r="K164" s="120"/>
      <c r="L164" s="122" t="e">
        <f t="shared" si="5"/>
        <v>#N/A</v>
      </c>
    </row>
    <row r="165" spans="2:12" s="106" customFormat="1" x14ac:dyDescent="0.15">
      <c r="B165" s="112">
        <v>6</v>
      </c>
      <c r="C165" s="106">
        <f>'Results - Derby and Notts'!A18</f>
        <v>7</v>
      </c>
      <c r="D165" s="106" t="str">
        <f>IF(LEFT('Results - Derby and Notts'!E18,1)="O","M",IF(LEFT('Results - Derby and Notts'!E18,1)="F","F",IF(LEFT('Results - Derby and Notts'!E18,1)="B","M",IF(LEFT('Results - Derby and Notts'!E18,1)="G","F","ERROR"))))</f>
        <v>M</v>
      </c>
      <c r="E165" s="113" t="str">
        <f>PROPER('Lane 6 Team'!F25)</f>
        <v/>
      </c>
      <c r="F165" s="113" t="str">
        <f>PROPER('Lane 6 Team'!G25)</f>
        <v/>
      </c>
      <c r="G165" s="114" t="e">
        <f>VLOOKUP(Instructions!$I$28,Clubs,3,FALSE)</f>
        <v>#N/A</v>
      </c>
      <c r="H165" s="115">
        <f>'Lane 6 Team'!H25</f>
        <v>0</v>
      </c>
      <c r="I165" s="113">
        <f>'Lane 6 Team'!I25</f>
        <v>0</v>
      </c>
      <c r="J165" s="112" t="str">
        <f t="shared" si="4"/>
        <v>1900/01/00</v>
      </c>
      <c r="K165" s="120"/>
      <c r="L165" s="122" t="e">
        <f t="shared" si="5"/>
        <v>#N/A</v>
      </c>
    </row>
    <row r="166" spans="2:12" s="106" customFormat="1" x14ac:dyDescent="0.15">
      <c r="B166" s="112">
        <v>6</v>
      </c>
      <c r="C166" s="106">
        <f>'Results - Derby and Notts'!A20</f>
        <v>8</v>
      </c>
      <c r="D166" s="106" t="str">
        <f>IF(LEFT('Results - Derby and Notts'!E20,1)="O","M",IF(LEFT('Results - Derby and Notts'!E20,1)="F","F",IF(LEFT('Results - Derby and Notts'!E20,1)="B","M",IF(LEFT('Results - Derby and Notts'!E20,1)="G","F","ERROR"))))</f>
        <v>F</v>
      </c>
      <c r="E166" s="113" t="str">
        <f>PROPER('Lane 6 Team'!F26)</f>
        <v/>
      </c>
      <c r="F166" s="113" t="str">
        <f>PROPER('Lane 6 Team'!G26)</f>
        <v/>
      </c>
      <c r="G166" s="114" t="e">
        <f>VLOOKUP(Instructions!$I$28,Clubs,3,FALSE)</f>
        <v>#N/A</v>
      </c>
      <c r="H166" s="115">
        <f>'Lane 6 Team'!H26</f>
        <v>0</v>
      </c>
      <c r="I166" s="113">
        <f>'Lane 6 Team'!I26</f>
        <v>0</v>
      </c>
      <c r="J166" s="112" t="str">
        <f t="shared" si="4"/>
        <v>1900/01/00</v>
      </c>
      <c r="K166" s="120"/>
      <c r="L166" s="122" t="e">
        <f t="shared" si="5"/>
        <v>#N/A</v>
      </c>
    </row>
    <row r="167" spans="2:12" s="106" customFormat="1" x14ac:dyDescent="0.15">
      <c r="B167" s="112">
        <v>6</v>
      </c>
      <c r="C167" s="106">
        <f>'Results - Derby and Notts'!A22</f>
        <v>9</v>
      </c>
      <c r="D167" s="106" t="str">
        <f>IF(LEFT('Results - Derby and Notts'!E22,1)="O","M",IF(LEFT('Results - Derby and Notts'!E22,1)="F","F",IF(LEFT('Results - Derby and Notts'!E22,1)="B","M",IF(LEFT('Results - Derby and Notts'!E22,1)="G","F","ERROR"))))</f>
        <v>M</v>
      </c>
      <c r="E167" s="113" t="str">
        <f>PROPER('Lane 6 Team'!F27)</f>
        <v/>
      </c>
      <c r="F167" s="113" t="str">
        <f>PROPER('Lane 6 Team'!G27)</f>
        <v/>
      </c>
      <c r="G167" s="114" t="e">
        <f>VLOOKUP(Instructions!$I$28,Clubs,3,FALSE)</f>
        <v>#N/A</v>
      </c>
      <c r="H167" s="115">
        <f>'Lane 6 Team'!H27</f>
        <v>0</v>
      </c>
      <c r="I167" s="113">
        <f>'Lane 6 Team'!I27</f>
        <v>0</v>
      </c>
      <c r="J167" s="112" t="str">
        <f t="shared" si="4"/>
        <v>1900/01/00</v>
      </c>
      <c r="K167" s="120"/>
      <c r="L167" s="122" t="e">
        <f t="shared" si="5"/>
        <v>#N/A</v>
      </c>
    </row>
    <row r="168" spans="2:12" s="106" customFormat="1" x14ac:dyDescent="0.15">
      <c r="B168" s="112">
        <v>6</v>
      </c>
      <c r="C168" s="106">
        <f>'Results - Derby and Notts'!A24</f>
        <v>10</v>
      </c>
      <c r="D168" s="106" t="str">
        <f>IF(LEFT('Results - Derby and Notts'!E24,1)="O","M",IF(LEFT('Results - Derby and Notts'!E24,1)="F","F",IF(LEFT('Results - Derby and Notts'!E24,1)="B","M",IF(LEFT('Results - Derby and Notts'!E24,1)="G","F","ERROR"))))</f>
        <v>F</v>
      </c>
      <c r="E168" s="113" t="str">
        <f>PROPER('Lane 6 Team'!F28)</f>
        <v/>
      </c>
      <c r="F168" s="113" t="str">
        <f>PROPER('Lane 6 Team'!G28)</f>
        <v/>
      </c>
      <c r="G168" s="114" t="e">
        <f>VLOOKUP(Instructions!$I$28,Clubs,3,FALSE)</f>
        <v>#N/A</v>
      </c>
      <c r="H168" s="115">
        <f>'Lane 6 Team'!H28</f>
        <v>0</v>
      </c>
      <c r="I168" s="113">
        <f>'Lane 6 Team'!I28</f>
        <v>0</v>
      </c>
      <c r="J168" s="112" t="str">
        <f t="shared" si="4"/>
        <v>1900/01/00</v>
      </c>
      <c r="K168" s="120"/>
      <c r="L168" s="122" t="e">
        <f t="shared" si="5"/>
        <v>#N/A</v>
      </c>
    </row>
    <row r="169" spans="2:12" s="106" customFormat="1" x14ac:dyDescent="0.15">
      <c r="B169" s="112">
        <v>6</v>
      </c>
      <c r="C169" s="106">
        <f>'Results - Derby and Notts'!A26</f>
        <v>11</v>
      </c>
      <c r="D169" s="106" t="str">
        <f>IF(LEFT('Results - Derby and Notts'!E26,1)="O","M",IF(LEFT('Results - Derby and Notts'!E26,1)="F","F",IF(LEFT('Results - Derby and Notts'!E26,1)="B","M",IF(LEFT('Results - Derby and Notts'!E26,1)="G","F","ERROR"))))</f>
        <v>M</v>
      </c>
      <c r="E169" s="113" t="str">
        <f>PROPER('Lane 6 Team'!F29)</f>
        <v/>
      </c>
      <c r="F169" s="113" t="str">
        <f>PROPER('Lane 6 Team'!G29)</f>
        <v/>
      </c>
      <c r="G169" s="114" t="e">
        <f>VLOOKUP(Instructions!$I$28,Clubs,3,FALSE)</f>
        <v>#N/A</v>
      </c>
      <c r="H169" s="115">
        <f>'Lane 6 Team'!H29</f>
        <v>0</v>
      </c>
      <c r="I169" s="113">
        <f>'Lane 6 Team'!I29</f>
        <v>0</v>
      </c>
      <c r="J169" s="112" t="str">
        <f t="shared" si="4"/>
        <v>1900/01/00</v>
      </c>
      <c r="K169" s="120"/>
      <c r="L169" s="122" t="e">
        <f t="shared" si="5"/>
        <v>#N/A</v>
      </c>
    </row>
    <row r="170" spans="2:12" s="106" customFormat="1" x14ac:dyDescent="0.15">
      <c r="B170" s="112">
        <v>6</v>
      </c>
      <c r="C170" s="106">
        <f>'Results - Derby and Notts'!A28</f>
        <v>12</v>
      </c>
      <c r="D170" s="106" t="str">
        <f>IF(LEFT('Results - Derby and Notts'!E28,1)="O","M",IF(LEFT('Results - Derby and Notts'!E28,1)="F","F",IF(LEFT('Results - Derby and Notts'!E28,1)="B","M",IF(LEFT('Results - Derby and Notts'!E28,1)="G","F","ERROR"))))</f>
        <v>F</v>
      </c>
      <c r="E170" s="113" t="str">
        <f>PROPER('Lane 6 Team'!F30)</f>
        <v/>
      </c>
      <c r="F170" s="113" t="str">
        <f>PROPER('Lane 6 Team'!G30)</f>
        <v/>
      </c>
      <c r="G170" s="114" t="e">
        <f>VLOOKUP(Instructions!$I$28,Clubs,3,FALSE)</f>
        <v>#N/A</v>
      </c>
      <c r="H170" s="115">
        <f>'Lane 6 Team'!H30</f>
        <v>0</v>
      </c>
      <c r="I170" s="113">
        <f>'Lane 6 Team'!I30</f>
        <v>0</v>
      </c>
      <c r="J170" s="112" t="str">
        <f t="shared" si="4"/>
        <v>1900/01/00</v>
      </c>
      <c r="K170" s="120"/>
      <c r="L170" s="122" t="e">
        <f t="shared" si="5"/>
        <v>#N/A</v>
      </c>
    </row>
    <row r="171" spans="2:12" s="106" customFormat="1" x14ac:dyDescent="0.15">
      <c r="B171" s="112">
        <v>6</v>
      </c>
      <c r="C171" s="106">
        <f>'Results - Derby and Notts'!A30</f>
        <v>13</v>
      </c>
      <c r="D171" s="106" t="str">
        <f>IF(LEFT('Results - Derby and Notts'!E30,1)="O","M",IF(LEFT('Results - Derby and Notts'!E30,1)="F","F",IF(LEFT('Results - Derby and Notts'!E30,1)="B","M",IF(LEFT('Results - Derby and Notts'!E30,1)="G","F","ERROR"))))</f>
        <v>M</v>
      </c>
      <c r="E171" s="113" t="str">
        <f>PROPER('Lane 6 Team'!F31)</f>
        <v/>
      </c>
      <c r="F171" s="113" t="str">
        <f>PROPER('Lane 6 Team'!G31)</f>
        <v/>
      </c>
      <c r="G171" s="114" t="e">
        <f>VLOOKUP(Instructions!$I$28,Clubs,3,FALSE)</f>
        <v>#N/A</v>
      </c>
      <c r="H171" s="115">
        <f>'Lane 6 Team'!H31</f>
        <v>0</v>
      </c>
      <c r="I171" s="113">
        <f>'Lane 6 Team'!I31</f>
        <v>0</v>
      </c>
      <c r="J171" s="112" t="str">
        <f t="shared" si="4"/>
        <v>1900/01/00</v>
      </c>
      <c r="K171" s="120"/>
      <c r="L171" s="122" t="e">
        <f t="shared" si="5"/>
        <v>#N/A</v>
      </c>
    </row>
    <row r="172" spans="2:12" s="106" customFormat="1" x14ac:dyDescent="0.15">
      <c r="B172" s="112">
        <v>6</v>
      </c>
      <c r="C172" s="106">
        <f>'Results - Derby and Notts'!A32</f>
        <v>14</v>
      </c>
      <c r="D172" s="106" t="str">
        <f>IF(LEFT('Results - Derby and Notts'!E32,1)="O","M",IF(LEFT('Results - Derby and Notts'!E32,1)="F","F",IF(LEFT('Results - Derby and Notts'!E32,1)="B","M",IF(LEFT('Results - Derby and Notts'!E32,1)="G","F","ERROR"))))</f>
        <v>F</v>
      </c>
      <c r="E172" s="113" t="str">
        <f>PROPER('Lane 6 Team'!F32)</f>
        <v/>
      </c>
      <c r="F172" s="113" t="str">
        <f>PROPER('Lane 6 Team'!G32)</f>
        <v/>
      </c>
      <c r="G172" s="114" t="e">
        <f>VLOOKUP(Instructions!$I$28,Clubs,3,FALSE)</f>
        <v>#N/A</v>
      </c>
      <c r="H172" s="115">
        <f>'Lane 6 Team'!H32</f>
        <v>0</v>
      </c>
      <c r="I172" s="113">
        <f>'Lane 6 Team'!I32</f>
        <v>0</v>
      </c>
      <c r="J172" s="112" t="str">
        <f t="shared" si="4"/>
        <v>1900/01/00</v>
      </c>
      <c r="K172" s="120"/>
      <c r="L172" s="122" t="e">
        <f t="shared" si="5"/>
        <v>#N/A</v>
      </c>
    </row>
    <row r="173" spans="2:12" s="106" customFormat="1" x14ac:dyDescent="0.15">
      <c r="B173" s="112">
        <v>6</v>
      </c>
      <c r="C173" s="106">
        <f>'Results - Derby and Notts'!A34</f>
        <v>15</v>
      </c>
      <c r="D173" s="106" t="str">
        <f>IF(LEFT('Results - Derby and Notts'!E34,1)="O","M",IF(LEFT('Results - Derby and Notts'!E34,1)="F","F",IF(LEFT('Results - Derby and Notts'!E34,1)="B","M",IF(LEFT('Results - Derby and Notts'!E34,1)="G","F","ERROR"))))</f>
        <v>M</v>
      </c>
      <c r="E173" s="113" t="str">
        <f>PROPER('Lane 6 Team'!F33)</f>
        <v/>
      </c>
      <c r="F173" s="113" t="str">
        <f>PROPER('Lane 6 Team'!G33)</f>
        <v/>
      </c>
      <c r="G173" s="114" t="e">
        <f>VLOOKUP(Instructions!$I$28,Clubs,3,FALSE)</f>
        <v>#N/A</v>
      </c>
      <c r="H173" s="115">
        <f>'Lane 6 Team'!H33</f>
        <v>0</v>
      </c>
      <c r="I173" s="113">
        <f>'Lane 6 Team'!I33</f>
        <v>0</v>
      </c>
      <c r="J173" s="112" t="str">
        <f t="shared" si="4"/>
        <v>1900/01/00</v>
      </c>
      <c r="K173" s="120"/>
      <c r="L173" s="122" t="e">
        <f t="shared" si="5"/>
        <v>#N/A</v>
      </c>
    </row>
    <row r="174" spans="2:12" s="106" customFormat="1" x14ac:dyDescent="0.15">
      <c r="B174" s="112">
        <v>6</v>
      </c>
      <c r="C174" s="106">
        <f>'Results - Derby and Notts'!A36</f>
        <v>16</v>
      </c>
      <c r="D174" s="106" t="str">
        <f>IF(LEFT('Results - Derby and Notts'!E36,1)="O","M",IF(LEFT('Results - Derby and Notts'!E36,1)="F","F",IF(LEFT('Results - Derby and Notts'!E36,1)="B","M",IF(LEFT('Results - Derby and Notts'!E36,1)="G","F","ERROR"))))</f>
        <v>F</v>
      </c>
      <c r="E174" s="113" t="str">
        <f>PROPER('Lane 6 Team'!F34)</f>
        <v/>
      </c>
      <c r="F174" s="113" t="str">
        <f>PROPER('Lane 6 Team'!G34)</f>
        <v/>
      </c>
      <c r="G174" s="114" t="e">
        <f>VLOOKUP(Instructions!$I$28,Clubs,3,FALSE)</f>
        <v>#N/A</v>
      </c>
      <c r="H174" s="115">
        <f>'Lane 6 Team'!H34</f>
        <v>0</v>
      </c>
      <c r="I174" s="113">
        <f>'Lane 6 Team'!I34</f>
        <v>0</v>
      </c>
      <c r="J174" s="112" t="str">
        <f t="shared" si="4"/>
        <v>1900/01/00</v>
      </c>
      <c r="K174" s="120"/>
      <c r="L174" s="122" t="e">
        <f t="shared" si="5"/>
        <v>#N/A</v>
      </c>
    </row>
    <row r="175" spans="2:12" s="106" customFormat="1" x14ac:dyDescent="0.15">
      <c r="B175" s="112">
        <v>6</v>
      </c>
      <c r="C175" s="106">
        <f>'Results - Derby and Notts'!A38</f>
        <v>17</v>
      </c>
      <c r="D175" s="106" t="str">
        <f>IF(LEFT('Results - Derby and Notts'!E38,1)="O","M",IF(LEFT('Results - Derby and Notts'!E38,1)="F","F",IF(LEFT('Results - Derby and Notts'!E38,1)="B","M",IF(LEFT('Results - Derby and Notts'!E38,1)="G","F","ERROR"))))</f>
        <v>M</v>
      </c>
      <c r="E175" s="113" t="str">
        <f>PROPER('Lane 6 Team'!F35)</f>
        <v/>
      </c>
      <c r="F175" s="113" t="str">
        <f>PROPER('Lane 6 Team'!G35)</f>
        <v/>
      </c>
      <c r="G175" s="114" t="e">
        <f>VLOOKUP(Instructions!$I$28,Clubs,3,FALSE)</f>
        <v>#N/A</v>
      </c>
      <c r="H175" s="115">
        <f>'Lane 6 Team'!H35</f>
        <v>0</v>
      </c>
      <c r="I175" s="113">
        <f>'Lane 6 Team'!I35</f>
        <v>0</v>
      </c>
      <c r="J175" s="112" t="str">
        <f t="shared" si="4"/>
        <v>1900/01/00</v>
      </c>
      <c r="K175" s="120"/>
      <c r="L175" s="122" t="e">
        <f t="shared" si="5"/>
        <v>#N/A</v>
      </c>
    </row>
    <row r="176" spans="2:12" s="106" customFormat="1" x14ac:dyDescent="0.15">
      <c r="B176" s="112">
        <v>6</v>
      </c>
      <c r="C176" s="106">
        <f>'Results - Derby and Notts'!A40</f>
        <v>18</v>
      </c>
      <c r="D176" s="106" t="str">
        <f>IF(LEFT('Results - Derby and Notts'!E40,1)="O","M",IF(LEFT('Results - Derby and Notts'!E40,1)="F","F",IF(LEFT('Results - Derby and Notts'!E40,1)="B","M",IF(LEFT('Results - Derby and Notts'!E40,1)="G","F","ERROR"))))</f>
        <v>F</v>
      </c>
      <c r="E176" s="113" t="str">
        <f>PROPER('Lane 6 Team'!F36)</f>
        <v/>
      </c>
      <c r="F176" s="113" t="str">
        <f>PROPER('Lane 6 Team'!G36)</f>
        <v/>
      </c>
      <c r="G176" s="114" t="e">
        <f>VLOOKUP(Instructions!$I$28,Clubs,3,FALSE)</f>
        <v>#N/A</v>
      </c>
      <c r="H176" s="115">
        <f>'Lane 6 Team'!H36</f>
        <v>0</v>
      </c>
      <c r="I176" s="113">
        <f>'Lane 6 Team'!I36</f>
        <v>0</v>
      </c>
      <c r="J176" s="112" t="str">
        <f t="shared" si="4"/>
        <v>1900/01/00</v>
      </c>
      <c r="K176" s="120"/>
      <c r="L176" s="122" t="e">
        <f t="shared" si="5"/>
        <v>#N/A</v>
      </c>
    </row>
    <row r="177" spans="2:12" s="106" customFormat="1" x14ac:dyDescent="0.15">
      <c r="B177" s="112">
        <v>6</v>
      </c>
      <c r="C177" s="106">
        <f>'Results - Derby and Notts'!A42</f>
        <v>19</v>
      </c>
      <c r="D177" s="106" t="str">
        <f>IF(LEFT('Results - Derby and Notts'!E42,1)="O","M",IF(LEFT('Results - Derby and Notts'!E42,1)="F","F",IF(LEFT('Results - Derby and Notts'!E42,1)="B","M",IF(LEFT('Results - Derby and Notts'!E42,1)="G","F","ERROR"))))</f>
        <v>M</v>
      </c>
      <c r="E177" s="113" t="str">
        <f>PROPER('Lane 6 Team'!F37)</f>
        <v/>
      </c>
      <c r="F177" s="113" t="str">
        <f>PROPER('Lane 6 Team'!G37)</f>
        <v/>
      </c>
      <c r="G177" s="114" t="e">
        <f>VLOOKUP(Instructions!$I$28,Clubs,3,FALSE)</f>
        <v>#N/A</v>
      </c>
      <c r="H177" s="115">
        <f>'Lane 6 Team'!H37</f>
        <v>0</v>
      </c>
      <c r="I177" s="113">
        <f>'Lane 6 Team'!I37</f>
        <v>0</v>
      </c>
      <c r="J177" s="112" t="str">
        <f t="shared" si="4"/>
        <v>1900/01/00</v>
      </c>
      <c r="K177" s="120"/>
      <c r="L177" s="122" t="e">
        <f t="shared" si="5"/>
        <v>#N/A</v>
      </c>
    </row>
    <row r="178" spans="2:12" s="106" customFormat="1" x14ac:dyDescent="0.15">
      <c r="B178" s="112">
        <v>6</v>
      </c>
      <c r="C178" s="106">
        <f>'Results - Derby and Notts'!A44</f>
        <v>20</v>
      </c>
      <c r="D178" s="106" t="str">
        <f>IF(LEFT('Results - Derby and Notts'!E44,1)="O","M",IF(LEFT('Results - Derby and Notts'!E44,1)="F","F",IF(LEFT('Results - Derby and Notts'!E44,1)="B","M",IF(LEFT('Results - Derby and Notts'!E44,1)="G","F","ERROR"))))</f>
        <v>F</v>
      </c>
      <c r="E178" s="113" t="str">
        <f>PROPER('Lane 6 Team'!F38)</f>
        <v/>
      </c>
      <c r="F178" s="113" t="str">
        <f>PROPER('Lane 6 Team'!G38)</f>
        <v/>
      </c>
      <c r="G178" s="114" t="e">
        <f>VLOOKUP(Instructions!$I$28,Clubs,3,FALSE)</f>
        <v>#N/A</v>
      </c>
      <c r="H178" s="115">
        <f>'Lane 6 Team'!H38</f>
        <v>0</v>
      </c>
      <c r="I178" s="113">
        <f>'Lane 6 Team'!I38</f>
        <v>0</v>
      </c>
      <c r="J178" s="112" t="str">
        <f t="shared" si="4"/>
        <v>1900/01/00</v>
      </c>
      <c r="K178" s="120"/>
      <c r="L178" s="122" t="e">
        <f t="shared" si="5"/>
        <v>#N/A</v>
      </c>
    </row>
    <row r="179" spans="2:12" s="106" customFormat="1" x14ac:dyDescent="0.15">
      <c r="B179" s="112">
        <v>6</v>
      </c>
      <c r="C179" s="106">
        <f>'Results - Derby and Notts'!A46</f>
        <v>21</v>
      </c>
      <c r="D179" s="106" t="str">
        <f>IF(LEFT('Results - Derby and Notts'!E46,1)="O","M",IF(LEFT('Results - Derby and Notts'!E46,1)="F","F",IF(LEFT('Results - Derby and Notts'!E46,1)="B","M",IF(LEFT('Results - Derby and Notts'!E46,1)="G","F","ERROR"))))</f>
        <v>M</v>
      </c>
      <c r="E179" s="113" t="str">
        <f>PROPER('Lane 6 Team'!F39)</f>
        <v/>
      </c>
      <c r="F179" s="113" t="str">
        <f>PROPER('Lane 6 Team'!G39)</f>
        <v/>
      </c>
      <c r="G179" s="114" t="e">
        <f>VLOOKUP(Instructions!$I$28,Clubs,3,FALSE)</f>
        <v>#N/A</v>
      </c>
      <c r="H179" s="115">
        <f>'Lane 6 Team'!H39</f>
        <v>0</v>
      </c>
      <c r="I179" s="113">
        <f>'Lane 6 Team'!I39</f>
        <v>0</v>
      </c>
      <c r="J179" s="112" t="str">
        <f t="shared" si="4"/>
        <v>1900/01/00</v>
      </c>
      <c r="K179" s="120"/>
      <c r="L179" s="122" t="e">
        <f t="shared" si="5"/>
        <v>#N/A</v>
      </c>
    </row>
    <row r="180" spans="2:12" s="106" customFormat="1" x14ac:dyDescent="0.15">
      <c r="B180" s="112">
        <v>6</v>
      </c>
      <c r="C180" s="106">
        <f>'Results - Derby and Notts'!A48</f>
        <v>22</v>
      </c>
      <c r="D180" s="106" t="str">
        <f>IF(LEFT('Results - Derby and Notts'!E48,1)="O","M",IF(LEFT('Results - Derby and Notts'!E48,1)="F","F",IF(LEFT('Results - Derby and Notts'!E48,1)="B","M",IF(LEFT('Results - Derby and Notts'!E48,1)="G","F","ERROR"))))</f>
        <v>F</v>
      </c>
      <c r="E180" s="113" t="str">
        <f>PROPER('Lane 6 Team'!F40)</f>
        <v/>
      </c>
      <c r="F180" s="113" t="str">
        <f>PROPER('Lane 6 Team'!G40)</f>
        <v/>
      </c>
      <c r="G180" s="114" t="e">
        <f>VLOOKUP(Instructions!$I$28,Clubs,3,FALSE)</f>
        <v>#N/A</v>
      </c>
      <c r="H180" s="115">
        <f>'Lane 6 Team'!H40</f>
        <v>0</v>
      </c>
      <c r="I180" s="113">
        <f>'Lane 6 Team'!I40</f>
        <v>0</v>
      </c>
      <c r="J180" s="112" t="str">
        <f t="shared" si="4"/>
        <v>1900/01/00</v>
      </c>
      <c r="K180" s="120"/>
      <c r="L180" s="122" t="e">
        <f t="shared" si="5"/>
        <v>#N/A</v>
      </c>
    </row>
    <row r="181" spans="2:12" s="106" customFormat="1" x14ac:dyDescent="0.15">
      <c r="B181" s="112">
        <v>6</v>
      </c>
      <c r="C181" s="106">
        <f>'Results - Derby and Notts'!A50</f>
        <v>23</v>
      </c>
      <c r="D181" s="106" t="str">
        <f>IF(LEFT('Results - Derby and Notts'!E50,1)="O","M",IF(LEFT('Results - Derby and Notts'!E50,1)="F","F",IF(LEFT('Results - Derby and Notts'!E50,1)="B","M",IF(LEFT('Results - Derby and Notts'!E50,1)="G","F","ERROR"))))</f>
        <v>M</v>
      </c>
      <c r="E181" s="113" t="str">
        <f>PROPER('Lane 6 Team'!F41)</f>
        <v/>
      </c>
      <c r="F181" s="113" t="str">
        <f>PROPER('Lane 6 Team'!G41)</f>
        <v/>
      </c>
      <c r="G181" s="114" t="e">
        <f>VLOOKUP(Instructions!$I$28,Clubs,3,FALSE)</f>
        <v>#N/A</v>
      </c>
      <c r="H181" s="115">
        <f>'Lane 6 Team'!H41</f>
        <v>0</v>
      </c>
      <c r="I181" s="113">
        <f>'Lane 6 Team'!I41</f>
        <v>0</v>
      </c>
      <c r="J181" s="112" t="str">
        <f t="shared" si="4"/>
        <v>1900/01/00</v>
      </c>
      <c r="K181" s="120"/>
      <c r="L181" s="122" t="e">
        <f t="shared" si="5"/>
        <v>#N/A</v>
      </c>
    </row>
    <row r="182" spans="2:12" s="106" customFormat="1" x14ac:dyDescent="0.15">
      <c r="B182" s="112">
        <v>6</v>
      </c>
      <c r="C182" s="106">
        <f>'Results - Derby and Notts'!A52</f>
        <v>24</v>
      </c>
      <c r="D182" s="106" t="str">
        <f>IF(LEFT('Results - Derby and Notts'!E52,1)="O","M",IF(LEFT('Results - Derby and Notts'!E52,1)="F","F",IF(LEFT('Results - Derby and Notts'!E52,1)="B","M",IF(LEFT('Results - Derby and Notts'!E52,1)="G","F","ERROR"))))</f>
        <v>F</v>
      </c>
      <c r="E182" s="113" t="str">
        <f>PROPER('Lane 6 Team'!F42)</f>
        <v/>
      </c>
      <c r="F182" s="113" t="str">
        <f>PROPER('Lane 6 Team'!G42)</f>
        <v/>
      </c>
      <c r="G182" s="114" t="e">
        <f>VLOOKUP(Instructions!$I$28,Clubs,3,FALSE)</f>
        <v>#N/A</v>
      </c>
      <c r="H182" s="115">
        <f>'Lane 6 Team'!H42</f>
        <v>0</v>
      </c>
      <c r="I182" s="113">
        <f>'Lane 6 Team'!I42</f>
        <v>0</v>
      </c>
      <c r="J182" s="112" t="str">
        <f t="shared" si="4"/>
        <v>1900/01/00</v>
      </c>
      <c r="K182" s="120"/>
      <c r="L182" s="122" t="e">
        <f t="shared" si="5"/>
        <v>#N/A</v>
      </c>
    </row>
    <row r="183" spans="2:12" s="106" customFormat="1" x14ac:dyDescent="0.15">
      <c r="B183" s="112">
        <v>6</v>
      </c>
      <c r="C183" s="106">
        <f>'Results - Derby and Notts'!A54</f>
        <v>25</v>
      </c>
      <c r="D183" s="106" t="str">
        <f>IF(LEFT('Results - Derby and Notts'!E54,1)="O","M",IF(LEFT('Results - Derby and Notts'!E54,1)="F","F",IF(LEFT('Results - Derby and Notts'!E54,1)="B","M",IF(LEFT('Results - Derby and Notts'!E54,1)="G","F","ERROR"))))</f>
        <v>M</v>
      </c>
      <c r="E183" s="113" t="str">
        <f>PROPER('Lane 6 Team'!F43)</f>
        <v/>
      </c>
      <c r="F183" s="113" t="str">
        <f>PROPER('Lane 6 Team'!G43)</f>
        <v/>
      </c>
      <c r="G183" s="114" t="e">
        <f>VLOOKUP(Instructions!$I$28,Clubs,3,FALSE)</f>
        <v>#N/A</v>
      </c>
      <c r="H183" s="115">
        <f>'Lane 6 Team'!H43</f>
        <v>0</v>
      </c>
      <c r="I183" s="113">
        <f>'Lane 6 Team'!I43</f>
        <v>0</v>
      </c>
      <c r="J183" s="112" t="str">
        <f t="shared" si="4"/>
        <v>1900/01/00</v>
      </c>
      <c r="L183" s="122" t="e">
        <f t="shared" si="5"/>
        <v>#N/A</v>
      </c>
    </row>
    <row r="184" spans="2:12" s="106" customFormat="1" x14ac:dyDescent="0.15">
      <c r="B184" s="112">
        <v>6</v>
      </c>
      <c r="C184" s="106">
        <f>'Results - Derby and Notts'!A56</f>
        <v>26</v>
      </c>
      <c r="D184" s="106" t="str">
        <f>IF(LEFT('Results - Derby and Notts'!E56,1)="O","M",IF(LEFT('Results - Derby and Notts'!E56,1)="F","F",IF(LEFT('Results - Derby and Notts'!E56,1)="B","M",IF(LEFT('Results - Derby and Notts'!E56,1)="G","F","ERROR"))))</f>
        <v>F</v>
      </c>
      <c r="E184" s="113" t="str">
        <f>PROPER('Lane 6 Team'!F44)</f>
        <v/>
      </c>
      <c r="F184" s="113" t="str">
        <f>PROPER('Lane 6 Team'!G44)</f>
        <v/>
      </c>
      <c r="G184" s="114" t="e">
        <f>VLOOKUP(Instructions!$I$28,Clubs,3,FALSE)</f>
        <v>#N/A</v>
      </c>
      <c r="H184" s="115">
        <f>'Lane 6 Team'!H44</f>
        <v>0</v>
      </c>
      <c r="I184" s="113">
        <f>'Lane 6 Team'!I44</f>
        <v>0</v>
      </c>
      <c r="J184" s="112" t="str">
        <f t="shared" si="4"/>
        <v>1900/01/00</v>
      </c>
      <c r="L184" s="122" t="e">
        <f t="shared" si="5"/>
        <v>#N/A</v>
      </c>
    </row>
    <row r="185" spans="2:12" s="106" customFormat="1" x14ac:dyDescent="0.15">
      <c r="B185" s="112">
        <v>6</v>
      </c>
      <c r="C185" s="106">
        <f>'Results - Derby and Notts'!A58</f>
        <v>27</v>
      </c>
      <c r="D185" s="106" t="str">
        <f>IF(LEFT('Results - Derby and Notts'!E58,1)="O","M",IF(LEFT('Results - Derby and Notts'!E58,1)="F","F",IF(LEFT('Results - Derby and Notts'!E58,1)="B","M",IF(LEFT('Results - Derby and Notts'!E58,1)="G","F","ERROR"))))</f>
        <v>M</v>
      </c>
      <c r="E185" s="113" t="str">
        <f>PROPER('Lane 6 Team'!F45)</f>
        <v/>
      </c>
      <c r="F185" s="113" t="str">
        <f>PROPER('Lane 6 Team'!G45)</f>
        <v/>
      </c>
      <c r="G185" s="114" t="e">
        <f>VLOOKUP(Instructions!$I$28,Clubs,3,FALSE)</f>
        <v>#N/A</v>
      </c>
      <c r="H185" s="115">
        <f>'Lane 6 Team'!H45</f>
        <v>0</v>
      </c>
      <c r="I185" s="113">
        <f>'Lane 6 Team'!I45</f>
        <v>0</v>
      </c>
      <c r="J185" s="112" t="str">
        <f t="shared" si="4"/>
        <v>1900/01/00</v>
      </c>
      <c r="L185" s="122" t="e">
        <f t="shared" si="5"/>
        <v>#N/A</v>
      </c>
    </row>
    <row r="186" spans="2:12" s="106" customFormat="1" x14ac:dyDescent="0.15">
      <c r="B186" s="112">
        <v>6</v>
      </c>
      <c r="C186" s="106">
        <f>'Results - Derby and Notts'!A60</f>
        <v>28</v>
      </c>
      <c r="D186" s="106" t="str">
        <f>IF(LEFT('Results - Derby and Notts'!E60,1)="O","M",IF(LEFT('Results - Derby and Notts'!E60,1)="F","F",IF(LEFT('Results - Derby and Notts'!E60,1)="B","M",IF(LEFT('Results - Derby and Notts'!E60,1)="G","F","ERROR"))))</f>
        <v>F</v>
      </c>
      <c r="E186" s="113" t="str">
        <f>PROPER('Lane 6 Team'!F46)</f>
        <v/>
      </c>
      <c r="F186" s="113" t="str">
        <f>PROPER('Lane 6 Team'!G46)</f>
        <v/>
      </c>
      <c r="G186" s="114" t="e">
        <f>VLOOKUP(Instructions!$I$28,Clubs,3,FALSE)</f>
        <v>#N/A</v>
      </c>
      <c r="H186" s="115">
        <f>'Lane 6 Team'!H46</f>
        <v>0</v>
      </c>
      <c r="I186" s="113">
        <f>'Lane 6 Team'!I46</f>
        <v>0</v>
      </c>
      <c r="J186" s="112" t="str">
        <f t="shared" si="4"/>
        <v>1900/01/00</v>
      </c>
      <c r="L186" s="122" t="e">
        <f t="shared" si="5"/>
        <v>#N/A</v>
      </c>
    </row>
    <row r="187" spans="2:12" s="106" customFormat="1" x14ac:dyDescent="0.15">
      <c r="B187" s="112">
        <v>6</v>
      </c>
      <c r="C187" s="106">
        <f>'Results - Derby and Notts'!A62</f>
        <v>29</v>
      </c>
      <c r="D187" s="106" t="str">
        <f>IF(LEFT('Results - Derby and Notts'!E62,1)="O","M",IF(LEFT('Results - Derby and Notts'!E62,1)="F","F",IF(LEFT('Results - Derby and Notts'!E62,1)="B","M",IF(LEFT('Results - Derby and Notts'!E62,1)="G","F","ERROR"))))</f>
        <v>M</v>
      </c>
      <c r="E187" s="113" t="str">
        <f>PROPER('Lane 6 Team'!F47)</f>
        <v/>
      </c>
      <c r="F187" s="113" t="str">
        <f>PROPER('Lane 6 Team'!G47)</f>
        <v/>
      </c>
      <c r="G187" s="114" t="e">
        <f>VLOOKUP(Instructions!$I$28,Clubs,3,FALSE)</f>
        <v>#N/A</v>
      </c>
      <c r="H187" s="115">
        <f>'Lane 6 Team'!H47</f>
        <v>0</v>
      </c>
      <c r="I187" s="113">
        <f>'Lane 6 Team'!I47</f>
        <v>0</v>
      </c>
      <c r="J187" s="112" t="str">
        <f t="shared" si="4"/>
        <v>1900/01/00</v>
      </c>
      <c r="L187" s="122" t="e">
        <f t="shared" si="5"/>
        <v>#N/A</v>
      </c>
    </row>
    <row r="188" spans="2:12" s="106" customFormat="1" x14ac:dyDescent="0.15">
      <c r="B188" s="112">
        <v>6</v>
      </c>
      <c r="C188" s="106">
        <f>'Results - Derby and Notts'!A64</f>
        <v>30</v>
      </c>
      <c r="D188" s="106" t="str">
        <f>IF(LEFT('Results - Derby and Notts'!E64,1)="O","M",IF(LEFT('Results - Derby and Notts'!E64,1)="F","F",IF(LEFT('Results - Derby and Notts'!E64,1)="B","M",IF(LEFT('Results - Derby and Notts'!E64,1)="G","F","ERROR"))))</f>
        <v>F</v>
      </c>
      <c r="E188" s="113" t="str">
        <f>PROPER('Lane 6 Team'!F48)</f>
        <v/>
      </c>
      <c r="F188" s="113" t="str">
        <f>PROPER('Lane 6 Team'!G48)</f>
        <v/>
      </c>
      <c r="G188" s="114" t="e">
        <f>VLOOKUP(Instructions!$I$28,Clubs,3,FALSE)</f>
        <v>#N/A</v>
      </c>
      <c r="H188" s="115">
        <f>'Lane 6 Team'!H48</f>
        <v>0</v>
      </c>
      <c r="I188" s="113">
        <f>'Lane 6 Team'!I48</f>
        <v>0</v>
      </c>
      <c r="J188" s="112" t="str">
        <f t="shared" si="4"/>
        <v>1900/01/00</v>
      </c>
      <c r="L188" s="122" t="e">
        <f t="shared" si="5"/>
        <v>#N/A</v>
      </c>
    </row>
    <row r="189" spans="2:12" s="106" customFormat="1" x14ac:dyDescent="0.15">
      <c r="B189" s="112">
        <v>6</v>
      </c>
      <c r="C189" s="106">
        <f>'Results - Derby and Notts'!A66</f>
        <v>31</v>
      </c>
      <c r="D189" s="106" t="str">
        <f>IF(LEFT('Results - Derby and Notts'!E66,1)="O","M",IF(LEFT('Results - Derby and Notts'!E66,1)="F","F",IF(LEFT('Results - Derby and Notts'!E66,1)="B","M",IF(LEFT('Results - Derby and Notts'!E66,1)="G","F","ERROR"))))</f>
        <v>M</v>
      </c>
      <c r="E189" s="113" t="str">
        <f>PROPER('Lane 6 Team'!F49)</f>
        <v/>
      </c>
      <c r="F189" s="113" t="str">
        <f>PROPER('Lane 6 Team'!G49)</f>
        <v/>
      </c>
      <c r="G189" s="114" t="e">
        <f>VLOOKUP(Instructions!$I$28,Clubs,3,FALSE)</f>
        <v>#N/A</v>
      </c>
      <c r="H189" s="115">
        <f>'Lane 6 Team'!H49</f>
        <v>0</v>
      </c>
      <c r="I189" s="113">
        <f>'Lane 6 Team'!I49</f>
        <v>0</v>
      </c>
      <c r="J189" s="112" t="str">
        <f t="shared" si="4"/>
        <v>1900/01/00</v>
      </c>
      <c r="L189" s="122" t="e">
        <f t="shared" si="5"/>
        <v>#N/A</v>
      </c>
    </row>
    <row r="190" spans="2:12" s="106" customFormat="1" x14ac:dyDescent="0.15">
      <c r="B190" s="112">
        <v>6</v>
      </c>
      <c r="C190" s="106">
        <f>'Results - Derby and Notts'!A68</f>
        <v>32</v>
      </c>
      <c r="D190" s="106" t="str">
        <f>IF(LEFT('Results - Derby and Notts'!E68,1)="O","M",IF(LEFT('Results - Derby and Notts'!E68,1)="F","F",IF(LEFT('Results - Derby and Notts'!E68,1)="B","M",IF(LEFT('Results - Derby and Notts'!E68,1)="G","F","ERROR"))))</f>
        <v>F</v>
      </c>
      <c r="E190" s="113" t="str">
        <f>PROPER('Lane 6 Team'!F50)</f>
        <v/>
      </c>
      <c r="F190" s="113" t="str">
        <f>PROPER('Lane 6 Team'!G50)</f>
        <v/>
      </c>
      <c r="G190" s="114" t="e">
        <f>VLOOKUP(Instructions!$I$28,Clubs,3,FALSE)</f>
        <v>#N/A</v>
      </c>
      <c r="H190" s="115">
        <f>'Lane 6 Team'!H50</f>
        <v>0</v>
      </c>
      <c r="I190" s="113">
        <f>'Lane 6 Team'!I50</f>
        <v>0</v>
      </c>
      <c r="J190" s="112" t="str">
        <f t="shared" si="4"/>
        <v>1900/01/00</v>
      </c>
      <c r="L190" s="122" t="e">
        <f t="shared" si="5"/>
        <v>#N/A</v>
      </c>
    </row>
    <row r="191" spans="2:12" s="106" customFormat="1" x14ac:dyDescent="0.15">
      <c r="B191" s="112">
        <v>6</v>
      </c>
      <c r="C191" s="106">
        <f>'Results - Derby and Notts'!A70</f>
        <v>33</v>
      </c>
      <c r="D191" s="106" t="str">
        <f>IF(LEFT('Results - Derby and Notts'!E70,1)="O","M",IF(LEFT('Results - Derby and Notts'!E70,1)="F","F",IF(LEFT('Results - Derby and Notts'!E70,1)="B","M",IF(LEFT('Results - Derby and Notts'!E70,1)="G","F","ERROR"))))</f>
        <v>M</v>
      </c>
      <c r="E191" s="113" t="str">
        <f>PROPER('Lane 6 Team'!F51)</f>
        <v/>
      </c>
      <c r="F191" s="113" t="str">
        <f>PROPER('Lane 6 Team'!G51)</f>
        <v/>
      </c>
      <c r="G191" s="114" t="e">
        <f>VLOOKUP(Instructions!$I$28,Clubs,3,FALSE)</f>
        <v>#N/A</v>
      </c>
      <c r="H191" s="115">
        <f>'Lane 6 Team'!H51</f>
        <v>0</v>
      </c>
      <c r="I191" s="113">
        <f>'Lane 6 Team'!I51</f>
        <v>0</v>
      </c>
      <c r="J191" s="112" t="str">
        <f t="shared" si="4"/>
        <v>1900/01/00</v>
      </c>
      <c r="L191" s="122" t="e">
        <f t="shared" si="5"/>
        <v>#N/A</v>
      </c>
    </row>
    <row r="192" spans="2:12" s="106" customFormat="1" x14ac:dyDescent="0.15">
      <c r="B192" s="112">
        <v>6</v>
      </c>
      <c r="C192" s="106">
        <f>'Results - Derby and Notts'!A72</f>
        <v>34</v>
      </c>
      <c r="D192" s="106" t="str">
        <f>IF(LEFT('Results - Derby and Notts'!E72,1)="O","M",IF(LEFT('Results - Derby and Notts'!E72,1)="F","F",IF(LEFT('Results - Derby and Notts'!E72,1)="B","M",IF(LEFT('Results - Derby and Notts'!E72,1)="G","F","ERROR"))))</f>
        <v>F</v>
      </c>
      <c r="E192" s="113" t="str">
        <f>PROPER('Lane 6 Team'!F52)</f>
        <v/>
      </c>
      <c r="F192" s="113" t="str">
        <f>PROPER('Lane 6 Team'!G52)</f>
        <v/>
      </c>
      <c r="G192" s="114" t="e">
        <f>VLOOKUP(Instructions!$I$28,Clubs,3,FALSE)</f>
        <v>#N/A</v>
      </c>
      <c r="H192" s="115">
        <f>'Lane 6 Team'!H52</f>
        <v>0</v>
      </c>
      <c r="I192" s="113">
        <f>'Lane 6 Team'!I52</f>
        <v>0</v>
      </c>
      <c r="J192" s="112" t="str">
        <f t="shared" si="4"/>
        <v>1900/01/00</v>
      </c>
      <c r="L192" s="122" t="e">
        <f t="shared" si="5"/>
        <v>#N/A</v>
      </c>
    </row>
    <row r="193" spans="2:12" s="106" customFormat="1" x14ac:dyDescent="0.15">
      <c r="B193" s="112">
        <v>6</v>
      </c>
      <c r="C193" s="106">
        <f>'Results - Derby and Notts'!A74</f>
        <v>35</v>
      </c>
      <c r="D193" s="106" t="str">
        <f>IF(LEFT('Results - Derby and Notts'!E74,1)="O","M",IF(LEFT('Results - Derby and Notts'!E74,1)="F","F",IF(LEFT('Results - Derby and Notts'!E74,1)="B","M",IF(LEFT('Results - Derby and Notts'!E74,1)="G","F","ERROR"))))</f>
        <v>M</v>
      </c>
      <c r="E193" s="113" t="str">
        <f>PROPER('Lane 6 Team'!F53)</f>
        <v/>
      </c>
      <c r="F193" s="113" t="str">
        <f>PROPER('Lane 6 Team'!G53)</f>
        <v/>
      </c>
      <c r="G193" s="114" t="e">
        <f>VLOOKUP(Instructions!$I$28,Clubs,3,FALSE)</f>
        <v>#N/A</v>
      </c>
      <c r="H193" s="115">
        <f>'Lane 6 Team'!H53</f>
        <v>0</v>
      </c>
      <c r="I193" s="113">
        <f>'Lane 6 Team'!I53</f>
        <v>0</v>
      </c>
      <c r="J193" s="112" t="str">
        <f t="shared" si="4"/>
        <v>1900/01/00</v>
      </c>
      <c r="L193" s="122" t="e">
        <f t="shared" si="5"/>
        <v>#N/A</v>
      </c>
    </row>
    <row r="194" spans="2:12" s="106" customFormat="1" x14ac:dyDescent="0.15">
      <c r="B194" s="112">
        <v>6</v>
      </c>
      <c r="C194" s="106">
        <f>'Results - Derby and Notts'!A76</f>
        <v>36</v>
      </c>
      <c r="D194" s="106" t="str">
        <f>IF(LEFT('Results - Derby and Notts'!E76,1)="O","M",IF(LEFT('Results - Derby and Notts'!E76,1)="F","F",IF(LEFT('Results - Derby and Notts'!E76,1)="B","M",IF(LEFT('Results - Derby and Notts'!E76,1)="G","F","ERROR"))))</f>
        <v>F</v>
      </c>
      <c r="E194" s="113" t="str">
        <f>PROPER('Lane 6 Team'!F54)</f>
        <v/>
      </c>
      <c r="F194" s="113" t="str">
        <f>PROPER('Lane 6 Team'!G54)</f>
        <v/>
      </c>
      <c r="G194" s="114" t="e">
        <f>VLOOKUP(Instructions!$I$28,Clubs,3,FALSE)</f>
        <v>#N/A</v>
      </c>
      <c r="H194" s="115">
        <f>'Lane 6 Team'!H54</f>
        <v>0</v>
      </c>
      <c r="I194" s="113">
        <f>'Lane 6 Team'!I54</f>
        <v>0</v>
      </c>
      <c r="J194" s="112" t="str">
        <f t="shared" si="4"/>
        <v>1900/01/00</v>
      </c>
      <c r="L194" s="124" t="e">
        <f t="shared" si="5"/>
        <v>#N/A</v>
      </c>
    </row>
    <row r="195" spans="2:12" s="106" customFormat="1" x14ac:dyDescent="0.15"/>
    <row r="196" spans="2:12" s="106" customFormat="1" x14ac:dyDescent="0.15"/>
    <row r="197" spans="2:12" s="106" customFormat="1" x14ac:dyDescent="0.15"/>
    <row r="198" spans="2:12" s="106" customFormat="1" x14ac:dyDescent="0.15"/>
    <row r="199" spans="2:12" s="106" customFormat="1" x14ac:dyDescent="0.15"/>
    <row r="200" spans="2:12" s="106" customFormat="1" x14ac:dyDescent="0.15"/>
    <row r="201" spans="2:12" s="106" customFormat="1" x14ac:dyDescent="0.15"/>
    <row r="202" spans="2:12" s="106" customFormat="1" x14ac:dyDescent="0.15"/>
    <row r="203" spans="2:12" s="106" customFormat="1" x14ac:dyDescent="0.15"/>
    <row r="204" spans="2:12" s="106" customFormat="1" x14ac:dyDescent="0.15"/>
    <row r="205" spans="2:12" s="106" customFormat="1" x14ac:dyDescent="0.15"/>
    <row r="206" spans="2:12" s="106" customFormat="1" x14ac:dyDescent="0.15"/>
    <row r="207" spans="2:12" s="106" customFormat="1" x14ac:dyDescent="0.15"/>
    <row r="208" spans="2:12" s="106" customFormat="1" x14ac:dyDescent="0.15"/>
    <row r="209" s="106" customFormat="1" x14ac:dyDescent="0.15"/>
    <row r="210" s="106" customFormat="1" x14ac:dyDescent="0.15"/>
    <row r="211" s="106" customFormat="1" x14ac:dyDescent="0.15"/>
    <row r="212" s="106" customFormat="1" x14ac:dyDescent="0.15"/>
    <row r="213" s="106" customFormat="1" x14ac:dyDescent="0.15"/>
    <row r="214" s="106" customFormat="1" x14ac:dyDescent="0.15"/>
    <row r="215" s="106" customFormat="1" x14ac:dyDescent="0.15"/>
    <row r="216" s="106" customFormat="1" x14ac:dyDescent="0.15"/>
    <row r="217" s="106" customFormat="1" x14ac:dyDescent="0.15"/>
    <row r="218" s="106" customFormat="1" x14ac:dyDescent="0.15"/>
    <row r="219" s="106" customFormat="1" x14ac:dyDescent="0.15"/>
    <row r="220" s="106" customFormat="1" x14ac:dyDescent="0.15"/>
    <row r="221" s="106" customFormat="1" x14ac:dyDescent="0.15"/>
    <row r="222" s="106" customFormat="1" x14ac:dyDescent="0.15"/>
    <row r="223" s="106" customFormat="1" x14ac:dyDescent="0.15"/>
    <row r="224" s="106" customFormat="1" x14ac:dyDescent="0.15"/>
    <row r="225" s="106" customFormat="1" x14ac:dyDescent="0.15"/>
    <row r="226" s="106" customFormat="1" x14ac:dyDescent="0.15"/>
    <row r="227" s="106" customFormat="1" x14ac:dyDescent="0.15"/>
    <row r="228" s="106" customFormat="1" x14ac:dyDescent="0.15"/>
    <row r="229" s="106" customFormat="1" x14ac:dyDescent="0.15"/>
    <row r="230" s="106" customFormat="1" x14ac:dyDescent="0.15"/>
    <row r="231" s="106" customFormat="1" x14ac:dyDescent="0.15"/>
    <row r="232" s="106" customFormat="1" x14ac:dyDescent="0.15"/>
    <row r="233" s="106" customFormat="1" x14ac:dyDescent="0.15"/>
    <row r="234" s="106" customFormat="1" x14ac:dyDescent="0.15"/>
    <row r="235" s="106" customFormat="1" x14ac:dyDescent="0.15"/>
    <row r="236" s="106" customFormat="1" x14ac:dyDescent="0.15"/>
    <row r="237" s="106" customFormat="1" x14ac:dyDescent="0.15"/>
    <row r="238" s="106" customFormat="1" x14ac:dyDescent="0.15"/>
    <row r="239" s="106" customFormat="1" x14ac:dyDescent="0.15"/>
    <row r="240" s="106" customFormat="1" x14ac:dyDescent="0.15"/>
    <row r="241" s="106" customFormat="1" x14ac:dyDescent="0.15"/>
    <row r="242" s="106" customFormat="1" x14ac:dyDescent="0.15"/>
    <row r="243" s="106" customFormat="1" x14ac:dyDescent="0.15"/>
    <row r="244" s="106" customFormat="1" x14ac:dyDescent="0.15"/>
    <row r="245" s="106" customFormat="1" x14ac:dyDescent="0.15"/>
    <row r="246" s="106" customFormat="1" x14ac:dyDescent="0.15"/>
    <row r="247" s="106" customFormat="1" x14ac:dyDescent="0.15"/>
    <row r="248" s="106" customFormat="1" x14ac:dyDescent="0.15"/>
    <row r="249" s="106" customFormat="1" x14ac:dyDescent="0.15"/>
    <row r="250" s="106" customFormat="1" x14ac:dyDescent="0.15"/>
    <row r="251" s="106" customFormat="1" x14ac:dyDescent="0.15"/>
    <row r="252" s="106" customFormat="1" x14ac:dyDescent="0.15"/>
    <row r="253" s="106" customFormat="1" x14ac:dyDescent="0.15"/>
    <row r="254" s="106" customFormat="1" x14ac:dyDescent="0.15"/>
    <row r="255" s="106" customFormat="1" x14ac:dyDescent="0.15"/>
    <row r="256" s="106" customFormat="1" x14ac:dyDescent="0.15"/>
    <row r="257" s="106" customFormat="1" x14ac:dyDescent="0.15"/>
    <row r="258" s="106" customFormat="1" x14ac:dyDescent="0.15"/>
    <row r="259" s="106" customFormat="1" x14ac:dyDescent="0.15"/>
    <row r="260" s="106" customFormat="1" x14ac:dyDescent="0.15"/>
    <row r="261" s="106" customFormat="1" x14ac:dyDescent="0.15"/>
    <row r="262" s="106" customFormat="1" x14ac:dyDescent="0.15"/>
    <row r="263" s="106" customFormat="1" x14ac:dyDescent="0.15"/>
    <row r="264" s="106" customFormat="1" x14ac:dyDescent="0.15"/>
    <row r="265" s="106" customFormat="1" x14ac:dyDescent="0.15"/>
    <row r="266" s="106" customFormat="1" x14ac:dyDescent="0.15"/>
    <row r="267" s="106" customFormat="1" x14ac:dyDescent="0.15"/>
    <row r="268" s="106" customFormat="1" x14ac:dyDescent="0.15"/>
    <row r="269" s="106" customFormat="1" x14ac:dyDescent="0.15"/>
    <row r="270" s="106" customFormat="1" x14ac:dyDescent="0.15"/>
    <row r="271" s="106" customFormat="1" x14ac:dyDescent="0.15"/>
    <row r="272" s="106" customFormat="1" x14ac:dyDescent="0.15"/>
    <row r="273" s="106" customFormat="1" x14ac:dyDescent="0.15"/>
    <row r="274" s="106" customFormat="1" x14ac:dyDescent="0.15"/>
    <row r="275" s="106" customFormat="1" x14ac:dyDescent="0.15"/>
    <row r="276" s="106" customFormat="1" x14ac:dyDescent="0.15"/>
    <row r="277" s="106" customFormat="1" x14ac:dyDescent="0.15"/>
    <row r="278" s="106" customFormat="1" x14ac:dyDescent="0.15"/>
    <row r="279" s="106" customFormat="1" x14ac:dyDescent="0.15"/>
    <row r="280" s="106" customFormat="1" x14ac:dyDescent="0.15"/>
    <row r="281" s="106" customFormat="1" x14ac:dyDescent="0.15"/>
    <row r="282" s="106" customFormat="1" x14ac:dyDescent="0.15"/>
    <row r="283" s="106" customFormat="1" x14ac:dyDescent="0.15"/>
    <row r="284" s="106" customFormat="1" x14ac:dyDescent="0.15"/>
    <row r="285" s="106" customFormat="1" x14ac:dyDescent="0.15"/>
    <row r="286" s="106" customFormat="1" x14ac:dyDescent="0.15"/>
    <row r="287" s="106" customFormat="1" x14ac:dyDescent="0.15"/>
    <row r="288" s="106" customFormat="1" x14ac:dyDescent="0.15"/>
    <row r="289" s="106" customFormat="1" x14ac:dyDescent="0.15"/>
    <row r="290" s="106" customFormat="1" x14ac:dyDescent="0.15"/>
    <row r="291" s="106" customFormat="1" x14ac:dyDescent="0.15"/>
    <row r="292" s="106" customFormat="1" x14ac:dyDescent="0.15"/>
    <row r="293" s="106" customFormat="1" x14ac:dyDescent="0.15"/>
    <row r="294" s="106" customFormat="1" x14ac:dyDescent="0.15"/>
    <row r="295" s="106" customFormat="1" x14ac:dyDescent="0.15"/>
    <row r="296" s="106" customFormat="1" x14ac:dyDescent="0.15"/>
    <row r="297" s="106" customFormat="1" x14ac:dyDescent="0.15"/>
    <row r="298" s="106" customFormat="1" x14ac:dyDescent="0.15"/>
    <row r="299" s="106" customFormat="1" x14ac:dyDescent="0.15"/>
    <row r="300" s="106" customFormat="1" x14ac:dyDescent="0.15"/>
    <row r="301" s="106" customFormat="1" x14ac:dyDescent="0.15"/>
    <row r="302" s="106" customFormat="1" x14ac:dyDescent="0.15"/>
    <row r="303" s="106" customFormat="1" x14ac:dyDescent="0.15"/>
    <row r="304" s="106" customFormat="1" x14ac:dyDescent="0.15"/>
    <row r="305" s="106" customFormat="1" x14ac:dyDescent="0.15"/>
    <row r="306" s="106" customFormat="1" x14ac:dyDescent="0.15"/>
    <row r="307" s="106" customFormat="1" x14ac:dyDescent="0.15"/>
    <row r="308" s="106" customFormat="1" x14ac:dyDescent="0.15"/>
    <row r="309" s="106" customFormat="1" x14ac:dyDescent="0.15"/>
    <row r="310" s="106" customFormat="1" x14ac:dyDescent="0.15"/>
    <row r="311" s="106" customFormat="1" x14ac:dyDescent="0.15"/>
    <row r="312" s="106" customFormat="1" x14ac:dyDescent="0.15"/>
    <row r="313" s="106" customFormat="1" x14ac:dyDescent="0.15"/>
    <row r="314" s="106" customFormat="1" x14ac:dyDescent="0.15"/>
    <row r="315" s="106" customFormat="1" x14ac:dyDescent="0.15"/>
    <row r="316" s="106" customFormat="1" x14ac:dyDescent="0.15"/>
    <row r="317" s="106" customFormat="1" x14ac:dyDescent="0.15"/>
    <row r="318" s="106" customFormat="1" x14ac:dyDescent="0.15"/>
    <row r="319" s="106" customFormat="1" x14ac:dyDescent="0.15"/>
    <row r="320" s="106" customFormat="1" x14ac:dyDescent="0.15"/>
    <row r="321" s="106" customFormat="1" x14ac:dyDescent="0.15"/>
    <row r="322" s="106" customFormat="1" x14ac:dyDescent="0.15"/>
    <row r="323" s="106" customFormat="1" x14ac:dyDescent="0.15"/>
    <row r="324" s="106" customFormat="1" x14ac:dyDescent="0.15"/>
    <row r="325" s="106" customFormat="1" x14ac:dyDescent="0.15"/>
    <row r="326" s="106" customFormat="1" x14ac:dyDescent="0.15"/>
    <row r="327" s="106" customFormat="1" x14ac:dyDescent="0.15"/>
    <row r="328" s="106" customFormat="1" x14ac:dyDescent="0.15"/>
    <row r="329" s="106" customFormat="1" x14ac:dyDescent="0.15"/>
    <row r="330" s="106" customFormat="1" x14ac:dyDescent="0.15"/>
    <row r="331" s="106" customFormat="1" x14ac:dyDescent="0.15"/>
    <row r="332" s="106" customFormat="1" x14ac:dyDescent="0.15"/>
    <row r="333" s="106" customFormat="1" x14ac:dyDescent="0.15"/>
    <row r="334" s="106" customFormat="1" x14ac:dyDescent="0.15"/>
    <row r="335" s="106" customFormat="1" x14ac:dyDescent="0.15"/>
    <row r="336" s="106" customFormat="1" x14ac:dyDescent="0.15"/>
    <row r="337" s="106" customFormat="1" x14ac:dyDescent="0.15"/>
    <row r="338" s="106" customFormat="1" x14ac:dyDescent="0.15"/>
    <row r="339" s="106" customFormat="1" x14ac:dyDescent="0.15"/>
    <row r="340" s="106" customFormat="1" x14ac:dyDescent="0.15"/>
    <row r="341" s="106" customFormat="1" x14ac:dyDescent="0.15"/>
    <row r="342" s="106" customFormat="1" x14ac:dyDescent="0.15"/>
    <row r="343" s="106" customFormat="1" x14ac:dyDescent="0.15"/>
    <row r="344" s="106" customFormat="1" x14ac:dyDescent="0.15"/>
    <row r="345" s="106" customFormat="1" x14ac:dyDescent="0.15"/>
    <row r="346" s="106" customFormat="1" x14ac:dyDescent="0.15"/>
    <row r="347" s="106" customFormat="1" x14ac:dyDescent="0.15"/>
    <row r="348" s="106" customFormat="1" x14ac:dyDescent="0.15"/>
    <row r="349" s="106" customFormat="1" x14ac:dyDescent="0.15"/>
    <row r="350" s="106" customFormat="1" x14ac:dyDescent="0.15"/>
    <row r="351" s="106" customFormat="1" x14ac:dyDescent="0.15"/>
    <row r="352" s="106" customFormat="1" x14ac:dyDescent="0.15"/>
    <row r="353" s="106" customFormat="1" x14ac:dyDescent="0.15"/>
    <row r="354" s="106" customFormat="1" x14ac:dyDescent="0.15"/>
    <row r="355" s="106" customFormat="1" x14ac:dyDescent="0.15"/>
    <row r="356" s="106" customFormat="1" x14ac:dyDescent="0.15"/>
    <row r="357" s="106" customFormat="1" x14ac:dyDescent="0.15"/>
    <row r="358" s="106" customFormat="1" x14ac:dyDescent="0.15"/>
    <row r="359" s="106" customFormat="1" x14ac:dyDescent="0.15"/>
    <row r="360" s="106" customFormat="1" x14ac:dyDescent="0.15"/>
    <row r="361" s="106" customFormat="1" x14ac:dyDescent="0.15"/>
    <row r="362" s="106" customFormat="1" x14ac:dyDescent="0.15"/>
    <row r="363" s="106" customFormat="1" x14ac:dyDescent="0.15"/>
    <row r="364" s="106" customFormat="1" x14ac:dyDescent="0.15"/>
    <row r="365" s="106" customFormat="1" x14ac:dyDescent="0.15"/>
    <row r="366" s="106" customFormat="1" x14ac:dyDescent="0.15"/>
    <row r="367" s="106" customFormat="1" x14ac:dyDescent="0.15"/>
    <row r="368" s="106" customFormat="1" x14ac:dyDescent="0.15"/>
    <row r="369" s="106" customFormat="1" x14ac:dyDescent="0.15"/>
    <row r="370" s="106" customFormat="1" x14ac:dyDescent="0.15"/>
    <row r="371" s="106" customFormat="1" x14ac:dyDescent="0.15"/>
    <row r="372" s="106" customFormat="1" x14ac:dyDescent="0.15"/>
    <row r="373" s="106" customFormat="1" x14ac:dyDescent="0.15"/>
    <row r="374" s="106" customFormat="1" x14ac:dyDescent="0.15"/>
    <row r="375" s="106" customFormat="1" x14ac:dyDescent="0.15"/>
    <row r="376" s="106" customFormat="1" x14ac:dyDescent="0.15"/>
    <row r="377" s="106" customFormat="1" x14ac:dyDescent="0.15"/>
    <row r="378" s="106" customFormat="1" x14ac:dyDescent="0.15"/>
    <row r="379" s="106" customFormat="1" x14ac:dyDescent="0.15"/>
    <row r="380" s="106" customFormat="1" x14ac:dyDescent="0.15"/>
    <row r="381" s="106" customFormat="1" x14ac:dyDescent="0.15"/>
    <row r="382" s="106" customFormat="1" x14ac:dyDescent="0.15"/>
    <row r="383" s="106" customFormat="1" x14ac:dyDescent="0.15"/>
    <row r="384" s="106" customFormat="1" x14ac:dyDescent="0.15"/>
    <row r="385" s="106" customFormat="1" x14ac:dyDescent="0.15"/>
    <row r="386" s="106" customFormat="1" x14ac:dyDescent="0.15"/>
    <row r="387" s="106" customFormat="1" x14ac:dyDescent="0.15"/>
    <row r="388" s="106" customFormat="1" x14ac:dyDescent="0.15"/>
    <row r="389" s="106" customFormat="1" x14ac:dyDescent="0.15"/>
    <row r="390" s="106" customFormat="1" x14ac:dyDescent="0.15"/>
    <row r="391" s="106" customFormat="1" x14ac:dyDescent="0.15"/>
    <row r="392" s="106" customFormat="1" x14ac:dyDescent="0.15"/>
    <row r="393" s="106" customFormat="1" x14ac:dyDescent="0.15"/>
    <row r="394" s="106" customFormat="1" x14ac:dyDescent="0.15"/>
    <row r="395" s="106" customFormat="1" x14ac:dyDescent="0.15"/>
    <row r="396" s="106" customFormat="1" x14ac:dyDescent="0.15"/>
    <row r="397" s="106" customFormat="1" x14ac:dyDescent="0.15"/>
    <row r="398" s="106" customFormat="1" x14ac:dyDescent="0.15"/>
    <row r="399" s="106" customFormat="1" x14ac:dyDescent="0.15"/>
    <row r="400" s="106" customFormat="1" x14ac:dyDescent="0.15"/>
    <row r="401" s="106" customFormat="1" x14ac:dyDescent="0.15"/>
    <row r="402" s="106" customFormat="1" x14ac:dyDescent="0.15"/>
    <row r="403" s="106" customFormat="1" x14ac:dyDescent="0.15"/>
    <row r="404" s="106" customFormat="1" x14ac:dyDescent="0.15"/>
    <row r="405" s="106" customFormat="1" x14ac:dyDescent="0.15"/>
    <row r="406" s="106" customFormat="1" x14ac:dyDescent="0.15"/>
    <row r="407" s="106" customFormat="1" x14ac:dyDescent="0.15"/>
    <row r="408" s="106" customFormat="1" x14ac:dyDescent="0.15"/>
    <row r="409" s="106" customFormat="1" x14ac:dyDescent="0.15"/>
    <row r="410" s="106" customFormat="1" x14ac:dyDescent="0.15"/>
    <row r="411" s="106" customFormat="1" x14ac:dyDescent="0.15"/>
    <row r="412" s="106" customFormat="1" x14ac:dyDescent="0.15"/>
    <row r="413" s="106" customFormat="1" x14ac:dyDescent="0.15"/>
    <row r="414" s="106" customFormat="1" x14ac:dyDescent="0.15"/>
    <row r="415" s="106" customFormat="1" x14ac:dyDescent="0.15"/>
    <row r="416" s="106" customFormat="1" x14ac:dyDescent="0.15"/>
    <row r="417" s="106" customFormat="1" x14ac:dyDescent="0.15"/>
    <row r="418" s="106" customFormat="1" x14ac:dyDescent="0.15"/>
    <row r="419" s="106" customFormat="1" x14ac:dyDescent="0.15"/>
    <row r="420" s="106" customFormat="1" x14ac:dyDescent="0.15"/>
    <row r="421" s="106" customFormat="1" x14ac:dyDescent="0.15"/>
    <row r="422" s="106" customFormat="1" x14ac:dyDescent="0.15"/>
    <row r="423" s="106" customFormat="1" x14ac:dyDescent="0.15"/>
    <row r="424" s="106" customFormat="1" x14ac:dyDescent="0.15"/>
    <row r="425" s="106" customFormat="1" x14ac:dyDescent="0.15"/>
    <row r="426" s="106" customFormat="1" x14ac:dyDescent="0.15"/>
    <row r="427" s="106" customFormat="1" x14ac:dyDescent="0.15"/>
    <row r="428" s="106" customFormat="1" x14ac:dyDescent="0.15"/>
    <row r="429" s="106" customFormat="1" x14ac:dyDescent="0.15"/>
    <row r="430" s="106" customFormat="1" x14ac:dyDescent="0.15"/>
    <row r="431" s="106" customFormat="1" x14ac:dyDescent="0.15"/>
    <row r="432" s="106" customFormat="1" x14ac:dyDescent="0.15"/>
    <row r="433" s="106" customFormat="1" x14ac:dyDescent="0.15"/>
    <row r="434" s="106" customFormat="1" x14ac:dyDescent="0.15"/>
    <row r="435" s="106" customFormat="1" x14ac:dyDescent="0.15"/>
    <row r="436" s="106" customFormat="1" x14ac:dyDescent="0.15"/>
    <row r="437" s="106" customFormat="1" x14ac:dyDescent="0.15"/>
    <row r="438" s="106" customFormat="1" x14ac:dyDescent="0.15"/>
    <row r="439" s="106" customFormat="1" x14ac:dyDescent="0.15"/>
    <row r="440" s="106" customFormat="1" x14ac:dyDescent="0.15"/>
    <row r="441" s="106" customFormat="1" x14ac:dyDescent="0.15"/>
    <row r="442" s="106" customFormat="1" x14ac:dyDescent="0.15"/>
    <row r="443" s="106" customFormat="1" x14ac:dyDescent="0.15"/>
    <row r="444" s="106" customFormat="1" x14ac:dyDescent="0.15"/>
    <row r="445" s="106" customFormat="1" x14ac:dyDescent="0.15"/>
    <row r="446" s="106" customFormat="1" x14ac:dyDescent="0.15"/>
    <row r="447" s="106" customFormat="1" x14ac:dyDescent="0.15"/>
    <row r="448" s="106" customFormat="1" x14ac:dyDescent="0.15"/>
    <row r="449" s="106" customFormat="1" x14ac:dyDescent="0.15"/>
    <row r="450" s="106" customFormat="1" x14ac:dyDescent="0.15"/>
    <row r="451" s="106" customFormat="1" x14ac:dyDescent="0.15"/>
    <row r="452" s="106" customFormat="1" x14ac:dyDescent="0.15"/>
    <row r="453" s="106" customFormat="1" x14ac:dyDescent="0.15"/>
    <row r="454" s="106" customFormat="1" x14ac:dyDescent="0.15"/>
    <row r="455" s="106" customFormat="1" x14ac:dyDescent="0.15"/>
    <row r="456" s="106" customFormat="1" x14ac:dyDescent="0.15"/>
    <row r="457" s="106" customFormat="1" x14ac:dyDescent="0.15"/>
  </sheetData>
  <sheetProtection algorithmName="SHA-512" hashValue="b8qlYJSudsoYTfezdsw0xbtYgfhl+SlmFR2iLHdugLGRqdw6qVssY4Q7iLIbqbcw+NvAHbfEIBfqSR45gQVgVQ==" saltValue="mmZig/O56D2hPz/iENqfWw==" spinCount="100000" sheet="1" objects="1" scenarios="1"/>
  <mergeCells count="1">
    <mergeCell ref="N3:R10"/>
  </mergeCells>
  <pageMargins left="0.7" right="0.7" top="0.75" bottom="0.75" header="0.3" footer="0.3"/>
  <pageSetup paperSize="9"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1">
    <tabColor rgb="FF92D050"/>
    <pageSetUpPr fitToPage="1"/>
  </sheetPr>
  <dimension ref="A1:DP143"/>
  <sheetViews>
    <sheetView showRowColHeaders="0" zoomScale="85" zoomScaleNormal="85" workbookViewId="0">
      <pane xSplit="5" ySplit="5" topLeftCell="F6" activePane="bottomRight" state="frozen"/>
      <selection activeCell="D28" sqref="D28"/>
      <selection pane="topRight" activeCell="D28" sqref="D28"/>
      <selection pane="bottomLeft" activeCell="D28" sqref="D28"/>
      <selection pane="bottomRight" activeCell="F9" sqref="F9"/>
    </sheetView>
  </sheetViews>
  <sheetFormatPr baseColWidth="10" defaultColWidth="11.5" defaultRowHeight="13" x14ac:dyDescent="0.15"/>
  <cols>
    <col min="1" max="1" width="3.1640625" style="38" bestFit="1" customWidth="1"/>
    <col min="2" max="2" width="6.6640625" style="38" bestFit="1" customWidth="1"/>
    <col min="3" max="3" width="10" style="38" customWidth="1"/>
    <col min="4" max="4" width="17.1640625" style="38" customWidth="1"/>
    <col min="5" max="5" width="10.83203125" style="2" bestFit="1" customWidth="1"/>
    <col min="6" max="6" width="8.6640625" style="1" customWidth="1"/>
    <col min="7" max="7" width="7.1640625" style="2" bestFit="1" customWidth="1"/>
    <col min="8" max="8" width="7" style="2" bestFit="1" customWidth="1"/>
    <col min="9" max="9" width="6.83203125" style="1" bestFit="1" customWidth="1"/>
    <col min="10" max="10" width="8" style="1" bestFit="1" customWidth="1"/>
    <col min="11" max="11" width="7.1640625" style="2" bestFit="1" customWidth="1"/>
    <col min="12" max="12" width="7" style="2" bestFit="1" customWidth="1"/>
    <col min="13" max="13" width="6.83203125" style="1" bestFit="1" customWidth="1"/>
    <col min="14" max="14" width="8" style="1" customWidth="1"/>
    <col min="15" max="15" width="7.1640625" style="2" bestFit="1" customWidth="1"/>
    <col min="16" max="16" width="7" style="2" bestFit="1" customWidth="1"/>
    <col min="17" max="17" width="6.83203125" style="1" bestFit="1" customWidth="1"/>
    <col min="18" max="18" width="8" style="1" bestFit="1" customWidth="1"/>
    <col min="19" max="19" width="7.1640625" style="2" bestFit="1" customWidth="1"/>
    <col min="20" max="20" width="7" style="2" bestFit="1" customWidth="1"/>
    <col min="21" max="21" width="6.83203125" style="1" bestFit="1" customWidth="1"/>
    <col min="22" max="22" width="8.33203125" style="1" bestFit="1" customWidth="1"/>
    <col min="23" max="23" width="7.1640625" style="2" customWidth="1"/>
    <col min="24" max="24" width="7" style="2" bestFit="1" customWidth="1"/>
    <col min="25" max="25" width="6.83203125" style="1" bestFit="1" customWidth="1"/>
    <col min="26" max="26" width="8.33203125" style="1" customWidth="1"/>
    <col min="27" max="27" width="7.33203125" style="2" customWidth="1"/>
    <col min="28" max="28" width="7" style="2" bestFit="1" customWidth="1"/>
    <col min="29" max="29" width="6.83203125" style="1" bestFit="1" customWidth="1"/>
    <col min="30" max="30" width="2" style="38" customWidth="1"/>
    <col min="31" max="31" width="5.1640625" style="38" bestFit="1" customWidth="1"/>
    <col min="32" max="32" width="5.1640625" style="38" customWidth="1"/>
    <col min="33" max="36" width="5.1640625" style="38" bestFit="1" customWidth="1"/>
    <col min="37" max="37" width="17.33203125" style="38" bestFit="1" customWidth="1"/>
    <col min="38" max="38" width="16.6640625" style="38" bestFit="1" customWidth="1"/>
    <col min="39" max="39" width="7.33203125" style="1" hidden="1" customWidth="1"/>
    <col min="40" max="40" width="7.1640625" style="1" hidden="1" customWidth="1"/>
    <col min="41" max="41" width="60.6640625" style="38" customWidth="1"/>
    <col min="42" max="42" width="7.5" style="38" hidden="1" customWidth="1"/>
    <col min="43" max="43" width="8.5" style="38" hidden="1" customWidth="1"/>
    <col min="44" max="44" width="9.33203125" style="38" hidden="1" customWidth="1"/>
    <col min="45" max="47" width="9.5" style="38" hidden="1" customWidth="1"/>
    <col min="48" max="48" width="8.6640625" style="38" hidden="1" customWidth="1"/>
    <col min="49" max="49" width="7.33203125" style="38" hidden="1" customWidth="1"/>
    <col min="50" max="50" width="9.5" style="38" hidden="1" customWidth="1"/>
    <col min="51" max="56" width="2.1640625" style="38" hidden="1" customWidth="1"/>
    <col min="57" max="57" width="8.1640625" style="38" hidden="1" customWidth="1"/>
    <col min="58" max="58" width="13.83203125" style="38" hidden="1" customWidth="1"/>
    <col min="59" max="59" width="11.6640625" style="38" hidden="1" customWidth="1"/>
    <col min="60" max="60" width="12.1640625" style="38" hidden="1" customWidth="1"/>
    <col min="61" max="120" width="11.5" style="38" customWidth="1"/>
    <col min="121" max="16384" width="11.5" style="1"/>
  </cols>
  <sheetData>
    <row r="1" spans="1:60" s="38" customFormat="1" ht="30" customHeight="1" x14ac:dyDescent="0.15">
      <c r="A1" s="222" t="s">
        <v>54</v>
      </c>
      <c r="B1" s="222"/>
      <c r="C1" s="222"/>
      <c r="D1" s="222"/>
      <c r="E1" s="222"/>
      <c r="F1" s="224" t="s">
        <v>85</v>
      </c>
      <c r="G1" s="224"/>
      <c r="H1" s="224"/>
      <c r="I1" s="224"/>
      <c r="J1" s="224"/>
      <c r="K1" s="224"/>
      <c r="L1" s="224"/>
      <c r="M1" s="224"/>
      <c r="N1" s="224"/>
      <c r="O1" s="224"/>
      <c r="P1" s="224"/>
      <c r="Q1" s="224"/>
      <c r="R1" s="224"/>
      <c r="S1" s="224"/>
      <c r="T1" s="224"/>
      <c r="U1" s="224"/>
      <c r="V1" s="224"/>
      <c r="W1" s="224"/>
      <c r="X1" s="224"/>
      <c r="Y1" s="224"/>
      <c r="Z1" s="224"/>
      <c r="AA1" s="224"/>
      <c r="AB1" s="224"/>
      <c r="AC1" s="224"/>
      <c r="AM1" s="64"/>
      <c r="AN1" s="64"/>
      <c r="AO1" s="64"/>
      <c r="AQ1" s="38">
        <f>SUM(AQ4:AV4)</f>
        <v>21</v>
      </c>
      <c r="AR1" s="38">
        <f>SUM(AR4:AV4)</f>
        <v>15</v>
      </c>
      <c r="AS1" s="38">
        <f>SUM(AS4:AV4)</f>
        <v>10</v>
      </c>
      <c r="AT1" s="38">
        <f>SUM(AT4:AV4)</f>
        <v>6</v>
      </c>
      <c r="AU1" s="38">
        <f>SUM(AU4:AV4)</f>
        <v>3</v>
      </c>
      <c r="AV1" s="38">
        <f>SUM(AV4)</f>
        <v>1</v>
      </c>
    </row>
    <row r="2" spans="1:60" s="38" customFormat="1" ht="18" customHeight="1" x14ac:dyDescent="0.15">
      <c r="A2" s="223">
        <f>Instructions!I12</f>
        <v>45745</v>
      </c>
      <c r="B2" s="223"/>
      <c r="C2" s="223"/>
      <c r="D2" s="223"/>
      <c r="E2" s="223"/>
      <c r="F2" s="224"/>
      <c r="G2" s="224"/>
      <c r="H2" s="224"/>
      <c r="I2" s="224"/>
      <c r="J2" s="224"/>
      <c r="K2" s="224"/>
      <c r="L2" s="224"/>
      <c r="M2" s="224"/>
      <c r="N2" s="224"/>
      <c r="O2" s="224"/>
      <c r="P2" s="224"/>
      <c r="Q2" s="224"/>
      <c r="R2" s="224"/>
      <c r="S2" s="224"/>
      <c r="T2" s="224"/>
      <c r="U2" s="224"/>
      <c r="V2" s="224"/>
      <c r="W2" s="224"/>
      <c r="X2" s="224"/>
      <c r="Y2" s="224"/>
      <c r="Z2" s="224"/>
      <c r="AA2" s="224"/>
      <c r="AB2" s="224"/>
      <c r="AC2" s="224"/>
      <c r="AM2" s="64"/>
      <c r="AN2" s="64"/>
      <c r="AO2" s="64"/>
    </row>
    <row r="3" spans="1:60" s="38" customFormat="1" x14ac:dyDescent="0.15">
      <c r="A3" s="206" t="str">
        <f>CONCATENATE("Round ",Instructions!J16," - Gala ",Instructions!J14," - at ",Instructions!I20)</f>
        <v xml:space="preserve">Round 1 - Gala 1 - at </v>
      </c>
      <c r="B3" s="206"/>
      <c r="C3" s="206"/>
      <c r="D3" s="206"/>
      <c r="E3" s="221"/>
      <c r="F3" s="38" t="s">
        <v>2</v>
      </c>
      <c r="G3" s="55">
        <f>I91</f>
        <v>0</v>
      </c>
      <c r="H3" s="206" t="str">
        <f>CONCATENATE("Place: ",I92)</f>
        <v>Place: 1</v>
      </c>
      <c r="I3" s="221"/>
      <c r="J3" s="38" t="s">
        <v>7</v>
      </c>
      <c r="K3" s="55">
        <f>M91</f>
        <v>0</v>
      </c>
      <c r="L3" s="206" t="str">
        <f>CONCATENATE("Place: ",M92)</f>
        <v>Place: 1</v>
      </c>
      <c r="M3" s="221"/>
      <c r="N3" s="38" t="s">
        <v>32</v>
      </c>
      <c r="O3" s="55">
        <f>Q91</f>
        <v>0</v>
      </c>
      <c r="P3" s="206" t="str">
        <f>CONCATENATE("Place: ",Q92)</f>
        <v>Place: 1</v>
      </c>
      <c r="Q3" s="221"/>
      <c r="R3" s="38" t="s">
        <v>8</v>
      </c>
      <c r="S3" s="55">
        <f>U91</f>
        <v>0</v>
      </c>
      <c r="T3" s="206" t="str">
        <f>CONCATENATE("Place: ",U92)</f>
        <v>Place: 1</v>
      </c>
      <c r="U3" s="221"/>
      <c r="V3" s="38" t="s">
        <v>9</v>
      </c>
      <c r="W3" s="55">
        <f>Y91</f>
        <v>0</v>
      </c>
      <c r="X3" s="206" t="str">
        <f>CONCATENATE("Place: ",Y92)</f>
        <v>Place: 1</v>
      </c>
      <c r="Y3" s="221"/>
      <c r="Z3" s="38" t="s">
        <v>10</v>
      </c>
      <c r="AA3" s="55">
        <f>AC91</f>
        <v>0</v>
      </c>
      <c r="AB3" s="206" t="str">
        <f>CONCATENATE("Place: ",AC92)</f>
        <v>Place: 1</v>
      </c>
      <c r="AC3" s="221"/>
      <c r="AP3" s="38" t="s">
        <v>4</v>
      </c>
      <c r="AQ3" s="38">
        <v>1</v>
      </c>
      <c r="AR3" s="38">
        <v>2</v>
      </c>
      <c r="AS3" s="38">
        <v>3</v>
      </c>
      <c r="AT3" s="38">
        <v>4</v>
      </c>
      <c r="AU3" s="38">
        <v>5</v>
      </c>
      <c r="AV3" s="38">
        <v>6</v>
      </c>
      <c r="AW3" s="38">
        <v>0</v>
      </c>
    </row>
    <row r="4" spans="1:60" s="38" customFormat="1" x14ac:dyDescent="0.15">
      <c r="A4" s="219" t="s">
        <v>0</v>
      </c>
      <c r="B4" s="219"/>
      <c r="C4" s="219"/>
      <c r="D4" s="219"/>
      <c r="E4" s="220"/>
      <c r="F4" s="225">
        <f>'Lane 1 Team'!F1</f>
        <v>0</v>
      </c>
      <c r="G4" s="226"/>
      <c r="H4" s="226"/>
      <c r="I4" s="227"/>
      <c r="J4" s="225">
        <f>'Lane 2 Team'!F1</f>
        <v>0</v>
      </c>
      <c r="K4" s="226"/>
      <c r="L4" s="226"/>
      <c r="M4" s="227"/>
      <c r="N4" s="225">
        <f>'Lane 3 Team'!F1</f>
        <v>0</v>
      </c>
      <c r="O4" s="226"/>
      <c r="P4" s="226"/>
      <c r="Q4" s="227"/>
      <c r="R4" s="225">
        <f>'Lane 4 Team'!F1</f>
        <v>0</v>
      </c>
      <c r="S4" s="226"/>
      <c r="T4" s="226"/>
      <c r="U4" s="227"/>
      <c r="V4" s="225">
        <f>'Lane 5 Team'!F1</f>
        <v>0</v>
      </c>
      <c r="W4" s="226"/>
      <c r="X4" s="226"/>
      <c r="Y4" s="227"/>
      <c r="Z4" s="225">
        <f>'Lane 6 Team'!F1</f>
        <v>0</v>
      </c>
      <c r="AA4" s="226"/>
      <c r="AB4" s="226"/>
      <c r="AC4" s="227"/>
      <c r="AD4" s="55"/>
      <c r="AE4" s="55"/>
      <c r="AF4" s="55"/>
      <c r="AG4" s="55"/>
      <c r="AH4" s="55"/>
      <c r="AI4" s="55"/>
      <c r="AJ4" s="55"/>
      <c r="AK4" s="55"/>
      <c r="AL4" s="55"/>
      <c r="AP4" s="38" t="s">
        <v>15</v>
      </c>
      <c r="AQ4" s="38">
        <f>Instructions!J18</f>
        <v>6</v>
      </c>
      <c r="AR4" s="38">
        <f>AQ4-1</f>
        <v>5</v>
      </c>
      <c r="AS4" s="38">
        <f>AR4-1</f>
        <v>4</v>
      </c>
      <c r="AT4" s="38">
        <f>AS4-1</f>
        <v>3</v>
      </c>
      <c r="AU4" s="38">
        <f>AT4-1</f>
        <v>2</v>
      </c>
      <c r="AV4" s="38">
        <f>AU4-1</f>
        <v>1</v>
      </c>
      <c r="AW4" s="38">
        <v>0</v>
      </c>
    </row>
    <row r="5" spans="1:60" s="38" customFormat="1" x14ac:dyDescent="0.15">
      <c r="A5" s="206" t="s">
        <v>1</v>
      </c>
      <c r="B5" s="206"/>
      <c r="C5" s="206"/>
      <c r="D5" s="206"/>
      <c r="E5" s="221"/>
      <c r="F5" s="41" t="s">
        <v>3</v>
      </c>
      <c r="G5" s="72" t="s">
        <v>4</v>
      </c>
      <c r="H5" s="72" t="s">
        <v>5</v>
      </c>
      <c r="I5" s="73" t="s">
        <v>6</v>
      </c>
      <c r="J5" s="41" t="s">
        <v>3</v>
      </c>
      <c r="K5" s="72" t="s">
        <v>4</v>
      </c>
      <c r="L5" s="72" t="s">
        <v>5</v>
      </c>
      <c r="M5" s="73" t="s">
        <v>6</v>
      </c>
      <c r="N5" s="41" t="s">
        <v>3</v>
      </c>
      <c r="O5" s="72" t="s">
        <v>4</v>
      </c>
      <c r="P5" s="72" t="s">
        <v>5</v>
      </c>
      <c r="Q5" s="73" t="s">
        <v>6</v>
      </c>
      <c r="R5" s="41" t="s">
        <v>3</v>
      </c>
      <c r="S5" s="72" t="s">
        <v>4</v>
      </c>
      <c r="T5" s="72" t="s">
        <v>5</v>
      </c>
      <c r="U5" s="73" t="s">
        <v>6</v>
      </c>
      <c r="V5" s="41" t="s">
        <v>3</v>
      </c>
      <c r="W5" s="72" t="s">
        <v>4</v>
      </c>
      <c r="X5" s="72" t="s">
        <v>5</v>
      </c>
      <c r="Y5" s="73" t="s">
        <v>6</v>
      </c>
      <c r="Z5" s="41" t="s">
        <v>3</v>
      </c>
      <c r="AA5" s="72" t="s">
        <v>4</v>
      </c>
      <c r="AB5" s="72" t="s">
        <v>5</v>
      </c>
      <c r="AC5" s="73" t="s">
        <v>6</v>
      </c>
      <c r="AD5" s="55"/>
      <c r="AE5" s="177" t="s">
        <v>93</v>
      </c>
      <c r="AF5" s="178"/>
      <c r="AG5" s="178"/>
      <c r="AH5" s="178"/>
      <c r="AI5" s="178"/>
      <c r="AJ5" s="179"/>
      <c r="AK5" s="60" t="s">
        <v>94</v>
      </c>
      <c r="AL5" s="56" t="s">
        <v>95</v>
      </c>
      <c r="AM5" s="74" t="s">
        <v>14</v>
      </c>
      <c r="AN5" s="74" t="s">
        <v>13</v>
      </c>
      <c r="AO5" s="81" t="s">
        <v>22</v>
      </c>
      <c r="AQ5" s="38" t="s">
        <v>16</v>
      </c>
      <c r="AR5" s="38" t="s">
        <v>17</v>
      </c>
      <c r="AS5" s="38" t="s">
        <v>18</v>
      </c>
      <c r="AT5" s="38" t="s">
        <v>19</v>
      </c>
      <c r="AU5" s="38" t="s">
        <v>20</v>
      </c>
      <c r="AV5" s="38" t="s">
        <v>21</v>
      </c>
      <c r="AY5" s="206" t="s">
        <v>96</v>
      </c>
      <c r="AZ5" s="206"/>
      <c r="BA5" s="206"/>
      <c r="BB5" s="206"/>
      <c r="BC5" s="206"/>
      <c r="BD5" s="206"/>
      <c r="BE5" s="55" t="s">
        <v>97</v>
      </c>
      <c r="BF5" s="38" t="s">
        <v>98</v>
      </c>
      <c r="BG5" s="38" t="s">
        <v>99</v>
      </c>
      <c r="BH5" s="38" t="s">
        <v>100</v>
      </c>
    </row>
    <row r="6" spans="1:60" x14ac:dyDescent="0.15">
      <c r="A6" s="34">
        <v>1</v>
      </c>
      <c r="B6" s="35" t="s">
        <v>55</v>
      </c>
      <c r="C6" s="35" t="s">
        <v>56</v>
      </c>
      <c r="D6" s="67" t="s">
        <v>30</v>
      </c>
      <c r="E6" s="26" t="s">
        <v>63</v>
      </c>
      <c r="F6" s="207" t="str">
        <f>Validation!H3</f>
        <v xml:space="preserve"> ,  ,  ,  </v>
      </c>
      <c r="G6" s="208"/>
      <c r="H6" s="208"/>
      <c r="I6" s="209"/>
      <c r="J6" s="207" t="str">
        <f>Validation!L3</f>
        <v xml:space="preserve"> ,  ,  ,  </v>
      </c>
      <c r="K6" s="208"/>
      <c r="L6" s="208"/>
      <c r="M6" s="209"/>
      <c r="N6" s="207" t="str">
        <f>Validation!P3</f>
        <v xml:space="preserve"> ,  ,  ,  </v>
      </c>
      <c r="O6" s="208"/>
      <c r="P6" s="208"/>
      <c r="Q6" s="209"/>
      <c r="R6" s="207" t="str">
        <f>Validation!T3</f>
        <v xml:space="preserve"> ,  ,  ,  </v>
      </c>
      <c r="S6" s="208"/>
      <c r="T6" s="208"/>
      <c r="U6" s="209"/>
      <c r="V6" s="207" t="str">
        <f>Validation!X3</f>
        <v xml:space="preserve"> ,  ,  ,  </v>
      </c>
      <c r="W6" s="208"/>
      <c r="X6" s="208"/>
      <c r="Y6" s="209"/>
      <c r="Z6" s="207" t="str">
        <f>Validation!AB3</f>
        <v xml:space="preserve"> ,  ,  ,  </v>
      </c>
      <c r="AA6" s="208"/>
      <c r="AB6" s="208"/>
      <c r="AC6" s="209"/>
      <c r="AE6" s="37"/>
      <c r="AJ6" s="57"/>
      <c r="AK6" s="61"/>
      <c r="AL6" s="37"/>
      <c r="AM6" s="25"/>
      <c r="AN6" s="25"/>
      <c r="AO6" s="55"/>
    </row>
    <row r="7" spans="1:60" x14ac:dyDescent="0.15">
      <c r="A7" s="210" t="s">
        <v>187</v>
      </c>
      <c r="B7" s="211"/>
      <c r="C7" s="211"/>
      <c r="D7" s="211"/>
      <c r="E7" s="212"/>
      <c r="F7" s="4" t="s">
        <v>23</v>
      </c>
      <c r="G7" s="2">
        <f>IF(AQ7=999,0,RANK(AQ7,$AQ7:$AV7,1))</f>
        <v>0</v>
      </c>
      <c r="H7" s="2">
        <f>HLOOKUP(G7,$AP$3:$AW$4,2,FALSE)</f>
        <v>0</v>
      </c>
      <c r="I7" s="3">
        <f>H7</f>
        <v>0</v>
      </c>
      <c r="J7" s="4" t="s">
        <v>23</v>
      </c>
      <c r="K7" s="2">
        <f>IF(AR7=999,0,RANK(AR7,$AQ7:$AV7,1))</f>
        <v>0</v>
      </c>
      <c r="L7" s="2">
        <f>HLOOKUP(K7,$AP$3:$AW$4,2,FALSE)</f>
        <v>0</v>
      </c>
      <c r="M7" s="3">
        <f>L7</f>
        <v>0</v>
      </c>
      <c r="N7" s="4" t="s">
        <v>23</v>
      </c>
      <c r="O7" s="2">
        <f>IF(AS7=999,0,RANK(AS7,$AQ7:$AV7,1))</f>
        <v>0</v>
      </c>
      <c r="P7" s="2">
        <f>HLOOKUP(O7,$AP$3:$AW$4,2,FALSE)</f>
        <v>0</v>
      </c>
      <c r="Q7" s="3">
        <f>P7</f>
        <v>0</v>
      </c>
      <c r="R7" s="4" t="s">
        <v>23</v>
      </c>
      <c r="S7" s="2">
        <f>IF(AT7=999,0,RANK(AT7,$AQ7:$AV7,1))</f>
        <v>0</v>
      </c>
      <c r="T7" s="2">
        <f>HLOOKUP(S7,$AP$3:$AW$4,2,FALSE)</f>
        <v>0</v>
      </c>
      <c r="U7" s="3">
        <f>T7</f>
        <v>0</v>
      </c>
      <c r="V7" s="4" t="s">
        <v>23</v>
      </c>
      <c r="W7" s="2">
        <f>IF(AU7=999,0,RANK(AU7,$AQ7:$AV7,1))</f>
        <v>0</v>
      </c>
      <c r="X7" s="2">
        <f>HLOOKUP(W7,$AP$3:$AW$4,2,FALSE)</f>
        <v>0</v>
      </c>
      <c r="Y7" s="3">
        <f>X7</f>
        <v>0</v>
      </c>
      <c r="Z7" s="4" t="s">
        <v>23</v>
      </c>
      <c r="AA7" s="2">
        <f>IF(AV7=999,0,RANK(AV7,$AQ7:$AV7,1))</f>
        <v>0</v>
      </c>
      <c r="AB7" s="2">
        <f>HLOOKUP(AA7,$AP$3:$AW$4,2,FALSE)</f>
        <v>0</v>
      </c>
      <c r="AC7" s="3">
        <f>AB7</f>
        <v>0</v>
      </c>
      <c r="AD7" s="57"/>
      <c r="AE7" s="38" t="str">
        <f>IF(BF7&gt;$AR$4,"",MATCH(1,AY7:BD7,0))</f>
        <v/>
      </c>
      <c r="AF7" s="38" t="str">
        <f>IF(Instructions!$J$18&gt;1,IF(BF7&gt;$AS$4,"",MATCH(2,AY7:BD7,0)),"")</f>
        <v/>
      </c>
      <c r="AG7" s="38" t="str">
        <f>IF(Instructions!$J$18&gt;2,IF(BF7&gt;$AT$4,"",MATCH(3,AY7:BD7,0)),"")</f>
        <v/>
      </c>
      <c r="AH7" s="38" t="str">
        <f>IF(Instructions!$J$18&gt;3,IF(BF7&gt;$AU$4,"",MATCH(4,AY7:BD7,0)),"")</f>
        <v/>
      </c>
      <c r="AI7" s="38" t="str">
        <f>IF(Instructions!$J$18&gt;4,IF(BF7&gt;$AV$4,"",MATCH(5,AY7:BD7,0)),"")</f>
        <v/>
      </c>
      <c r="AJ7" s="57" t="str">
        <f>IF(Instructions!$J$18&gt;5,IF(BF7&gt;0,"",MATCH(6,AY7:BD7,0)),"")</f>
        <v/>
      </c>
      <c r="AK7" s="57" t="str">
        <f>CONCATENATE(IF(AY7=0,"1, ",""),IF(AZ7=0,"2, ",""),IF(BA7=0,"3, ",""),IF(BB7=0,"4, ",""),IF(BC7=0,"5, ",""),IF(BD7=0,"6",""))</f>
        <v>1, 2, 3, 4, 5, 6</v>
      </c>
      <c r="AL7" s="57" t="str">
        <f>IF(BH7&gt;$AQ$1,"JOINT PLACING!!","")</f>
        <v/>
      </c>
      <c r="AM7" s="15">
        <f t="shared" ref="AM7:AM63" si="0">H7+L7+P7+T7+X7+AB7</f>
        <v>0</v>
      </c>
      <c r="AN7" s="14">
        <f>AM7</f>
        <v>0</v>
      </c>
      <c r="AO7" s="80"/>
      <c r="AQ7" s="65">
        <f>IF(LEFT(F7,2)="dq",999,IF(LEFT(F7,2)="dn",999,IF(F7="np",999,F7)))</f>
        <v>999</v>
      </c>
      <c r="AR7" s="65">
        <f>IF(LEFT(J7,2)="dq",999,IF(LEFT(J7,2)="dn",999,IF(J7="np",999,J7)))</f>
        <v>999</v>
      </c>
      <c r="AS7" s="65">
        <f>IF(LEFT(N7,2)="dq",999,IF(LEFT(N7,2)="dn",999,IF(N7="np",999,N7)))</f>
        <v>999</v>
      </c>
      <c r="AT7" s="65">
        <f>IF(LEFT(R7,2)="dq",999,IF(LEFT(R7,2)="dn",999,IF(R7="np",999,R7)))</f>
        <v>999</v>
      </c>
      <c r="AU7" s="65">
        <f>IF(LEFT(V7,2)="dq",999,IF(LEFT(V7,2)="dn",999,IF(V7="np",999,V7)))</f>
        <v>999</v>
      </c>
      <c r="AV7" s="65">
        <f>IF(LEFT(Z7,2)="dq",999,IF(LEFT(Z7,2)="dn",999,IF(Z7="np",999,Z7)))</f>
        <v>999</v>
      </c>
      <c r="AY7" s="38">
        <f>G7</f>
        <v>0</v>
      </c>
      <c r="AZ7" s="38">
        <f>K7</f>
        <v>0</v>
      </c>
      <c r="BA7" s="38">
        <f>O7</f>
        <v>0</v>
      </c>
      <c r="BB7" s="38">
        <f>S7</f>
        <v>0</v>
      </c>
      <c r="BC7" s="38">
        <f>W7</f>
        <v>0</v>
      </c>
      <c r="BD7" s="38">
        <f>AA7</f>
        <v>0</v>
      </c>
      <c r="BE7" s="38">
        <f>SUM(6-Instructions!$J$18)</f>
        <v>0</v>
      </c>
      <c r="BF7" s="38">
        <f>COUNTIF(AY7:BD7,0)-BE7</f>
        <v>6</v>
      </c>
      <c r="BG7" s="38">
        <f>IF(BF7=$AQ$4,$AQ$1,IF(BF7=$AR$4,$AR$1,IF(BF7=$AS$4,$AS$1,IF(BF7=$AT$4,$AT$1,IF(BF7=$AU$4,$AU$1,IF(BF7=$AV$4,$AV$1,IF(BF7=0,0,"ERROR")))))))</f>
        <v>21</v>
      </c>
      <c r="BH7" s="38">
        <f>SUM(AM7+BG7)</f>
        <v>21</v>
      </c>
    </row>
    <row r="8" spans="1:60" x14ac:dyDescent="0.15">
      <c r="A8" s="34">
        <v>2</v>
      </c>
      <c r="B8" s="35" t="s">
        <v>57</v>
      </c>
      <c r="C8" s="35" t="s">
        <v>56</v>
      </c>
      <c r="D8" s="67" t="s">
        <v>29</v>
      </c>
      <c r="E8" s="26" t="s">
        <v>63</v>
      </c>
      <c r="F8" s="207" t="str">
        <f>Validation!H8</f>
        <v xml:space="preserve"> ,  ,  ,  </v>
      </c>
      <c r="G8" s="208"/>
      <c r="H8" s="208"/>
      <c r="I8" s="209"/>
      <c r="J8" s="207" t="str">
        <f>Validation!L8</f>
        <v xml:space="preserve"> ,  ,  ,  </v>
      </c>
      <c r="K8" s="208"/>
      <c r="L8" s="208"/>
      <c r="M8" s="209"/>
      <c r="N8" s="207" t="str">
        <f>Validation!P8</f>
        <v xml:space="preserve"> ,  ,  ,  </v>
      </c>
      <c r="O8" s="208"/>
      <c r="P8" s="208"/>
      <c r="Q8" s="209"/>
      <c r="R8" s="207" t="str">
        <f>Validation!T8</f>
        <v xml:space="preserve"> ,  ,  ,  </v>
      </c>
      <c r="S8" s="208"/>
      <c r="T8" s="208"/>
      <c r="U8" s="209"/>
      <c r="V8" s="207" t="str">
        <f>Validation!X8</f>
        <v xml:space="preserve"> ,  ,  ,  </v>
      </c>
      <c r="W8" s="208"/>
      <c r="X8" s="208"/>
      <c r="Y8" s="209"/>
      <c r="Z8" s="207" t="str">
        <f>Validation!AB8</f>
        <v xml:space="preserve"> ,  ,  ,  </v>
      </c>
      <c r="AA8" s="208"/>
      <c r="AB8" s="208"/>
      <c r="AC8" s="209"/>
      <c r="AD8" s="57"/>
      <c r="AJ8" s="57"/>
      <c r="AK8" s="57"/>
      <c r="AL8" s="37"/>
      <c r="AM8" s="16"/>
      <c r="AN8" s="16"/>
      <c r="AO8" s="55"/>
      <c r="AQ8" s="65"/>
      <c r="AR8" s="65"/>
      <c r="AS8" s="65"/>
      <c r="AT8" s="65"/>
      <c r="AU8" s="65"/>
      <c r="AV8" s="65"/>
    </row>
    <row r="9" spans="1:60" x14ac:dyDescent="0.15">
      <c r="A9" s="210" t="s">
        <v>187</v>
      </c>
      <c r="B9" s="211"/>
      <c r="C9" s="211"/>
      <c r="D9" s="211"/>
      <c r="E9" s="212"/>
      <c r="F9" s="4" t="s">
        <v>23</v>
      </c>
      <c r="G9" s="2">
        <f>IF(AQ9=999,0,RANK(AQ9,$AQ9:$AV9,1))</f>
        <v>0</v>
      </c>
      <c r="H9" s="2">
        <f>HLOOKUP(G9,$AP$3:$AW$4,2,FALSE)</f>
        <v>0</v>
      </c>
      <c r="I9" s="3">
        <f>I7+H9</f>
        <v>0</v>
      </c>
      <c r="J9" s="4" t="s">
        <v>23</v>
      </c>
      <c r="K9" s="2">
        <f>IF(AR9=999,0,RANK(AR9,$AQ9:$AV9,1))</f>
        <v>0</v>
      </c>
      <c r="L9" s="2">
        <f>HLOOKUP(K9,$AP$3:$AW$4,2,FALSE)</f>
        <v>0</v>
      </c>
      <c r="M9" s="3">
        <f>M7+L9</f>
        <v>0</v>
      </c>
      <c r="N9" s="4" t="s">
        <v>23</v>
      </c>
      <c r="O9" s="2">
        <f>IF(AS9=999,0,RANK(AS9,$AQ9:$AV9,1))</f>
        <v>0</v>
      </c>
      <c r="P9" s="2">
        <f>HLOOKUP(O9,$AP$3:$AW$4,2,FALSE)</f>
        <v>0</v>
      </c>
      <c r="Q9" s="3">
        <f>Q7+P9</f>
        <v>0</v>
      </c>
      <c r="R9" s="4" t="s">
        <v>23</v>
      </c>
      <c r="S9" s="2">
        <f>IF(AT9=999,0,RANK(AT9,$AQ9:$AV9,1))</f>
        <v>0</v>
      </c>
      <c r="T9" s="2">
        <f>HLOOKUP(S9,$AP$3:$AW$4,2,FALSE)</f>
        <v>0</v>
      </c>
      <c r="U9" s="3">
        <f>U7+T9</f>
        <v>0</v>
      </c>
      <c r="V9" s="4" t="s">
        <v>23</v>
      </c>
      <c r="W9" s="2">
        <f>IF(AU9=999,0,RANK(AU9,$AQ9:$AV9,1))</f>
        <v>0</v>
      </c>
      <c r="X9" s="2">
        <f>HLOOKUP(W9,$AP$3:$AW$4,2,FALSE)</f>
        <v>0</v>
      </c>
      <c r="Y9" s="3">
        <f>Y7+X9</f>
        <v>0</v>
      </c>
      <c r="Z9" s="4" t="s">
        <v>23</v>
      </c>
      <c r="AA9" s="2">
        <f>IF(AV9=999,0,RANK(AV9,$AQ9:$AV9,1))</f>
        <v>0</v>
      </c>
      <c r="AB9" s="2">
        <f>HLOOKUP(AA9,$AP$3:$AW$4,2,FALSE)</f>
        <v>0</v>
      </c>
      <c r="AC9" s="3">
        <f>AC7+AB9</f>
        <v>0</v>
      </c>
      <c r="AD9" s="57"/>
      <c r="AE9" s="38" t="str">
        <f>IF(BF9&gt;$AR$4,"",MATCH(1,AY9:BD9,0))</f>
        <v/>
      </c>
      <c r="AF9" s="38" t="str">
        <f>IF(Instructions!$J$18&gt;1,IF(BF9&gt;$AS$4,"",MATCH(2,AY9:BD9,0)),"")</f>
        <v/>
      </c>
      <c r="AG9" s="38" t="str">
        <f>IF(Instructions!$J$18&gt;2,IF(BF9&gt;$AT$4,"",MATCH(3,AY9:BD9,0)),"")</f>
        <v/>
      </c>
      <c r="AH9" s="38" t="str">
        <f>IF(Instructions!$J$18&gt;3,IF(BF9&gt;$AU$4,"",MATCH(4,AY9:BD9,0)),"")</f>
        <v/>
      </c>
      <c r="AI9" s="38" t="str">
        <f>IF(Instructions!$J$18&gt;4,IF(BF9&gt;$AV$4,"",MATCH(5,AY9:BD9,0)),"")</f>
        <v/>
      </c>
      <c r="AJ9" s="57" t="str">
        <f>IF(Instructions!$J$18&gt;5,IF(BF9&gt;0,"",MATCH(6,AY9:BD9,0)),"")</f>
        <v/>
      </c>
      <c r="AK9" s="57" t="str">
        <f>CONCATENATE(IF(AY9=0,"1, ",""),IF(AZ9=0,"2, ",""),IF(BA9=0,"3, ",""),IF(BB9=0,"4, ",""),IF(BC9=0,"5, ",""),IF(BD9=0,"6",""))</f>
        <v>1, 2, 3, 4, 5, 6</v>
      </c>
      <c r="AL9" s="57" t="str">
        <f>IF(BH9&gt;$AQ$1,"JOINT PLACING!!","")</f>
        <v/>
      </c>
      <c r="AM9" s="15">
        <f t="shared" si="0"/>
        <v>0</v>
      </c>
      <c r="AN9" s="14" t="e">
        <f>#REF!+AM9</f>
        <v>#REF!</v>
      </c>
      <c r="AO9" s="80"/>
      <c r="AQ9" s="65">
        <f>IF(LEFT(F9,2)="dq",999,IF(LEFT(F9,2)="dn",999,IF(F9="np",999,F9)))</f>
        <v>999</v>
      </c>
      <c r="AR9" s="65">
        <f>IF(LEFT(J9,2)="dq",999,IF(LEFT(J9,2)="dn",999,IF(J9="np",999,J9)))</f>
        <v>999</v>
      </c>
      <c r="AS9" s="65">
        <f>IF(LEFT(N9,2)="dq",999,IF(LEFT(N9,2)="dn",999,IF(N9="np",999,N9)))</f>
        <v>999</v>
      </c>
      <c r="AT9" s="65">
        <f>IF(LEFT(R9,2)="dq",999,IF(LEFT(R9,2)="dn",999,IF(R9="np",999,R9)))</f>
        <v>999</v>
      </c>
      <c r="AU9" s="65">
        <f>IF(LEFT(V9,2)="dq",999,IF(LEFT(V9,2)="dn",999,IF(V9="np",999,V9)))</f>
        <v>999</v>
      </c>
      <c r="AV9" s="65">
        <f>IF(LEFT(Z9,2)="dq",999,IF(LEFT(Z9,2)="dn",999,IF(Z9="np",999,Z9)))</f>
        <v>999</v>
      </c>
      <c r="AY9" s="38">
        <f>G9</f>
        <v>0</v>
      </c>
      <c r="AZ9" s="38">
        <f>K9</f>
        <v>0</v>
      </c>
      <c r="BA9" s="38">
        <f>O9</f>
        <v>0</v>
      </c>
      <c r="BB9" s="38">
        <f>S9</f>
        <v>0</v>
      </c>
      <c r="BC9" s="38">
        <f>W9</f>
        <v>0</v>
      </c>
      <c r="BD9" s="38">
        <f>AA9</f>
        <v>0</v>
      </c>
      <c r="BE9" s="38">
        <f>SUM(6-Instructions!$J$18)</f>
        <v>0</v>
      </c>
      <c r="BF9" s="38">
        <f t="shared" ref="BF9:BF15" si="1">COUNTIF(AY9:BD9,0)-BE9</f>
        <v>6</v>
      </c>
      <c r="BG9" s="38">
        <f>IF(BF9=$AQ$4,$AQ$1,IF(BF9=$AR$4,$AR$1,IF(BF9=$AS$4,$AS$1,IF(BF9=$AT$4,$AT$1,IF(BF9=$AU$4,$AU$1,IF(BF9=$AV$4,$AV$1,IF(BF9=0,0,"ERROR")))))))</f>
        <v>21</v>
      </c>
      <c r="BH9" s="38">
        <f>SUM(AM9+BG9)</f>
        <v>21</v>
      </c>
    </row>
    <row r="10" spans="1:60" x14ac:dyDescent="0.15">
      <c r="A10" s="34">
        <v>3</v>
      </c>
      <c r="B10" s="35" t="s">
        <v>60</v>
      </c>
      <c r="C10" s="35" t="s">
        <v>56</v>
      </c>
      <c r="D10" s="67" t="s">
        <v>30</v>
      </c>
      <c r="E10" s="26" t="s">
        <v>63</v>
      </c>
      <c r="F10" s="207" t="str">
        <f>Validation!H13</f>
        <v xml:space="preserve"> ,  ,  ,  </v>
      </c>
      <c r="G10" s="208"/>
      <c r="H10" s="208"/>
      <c r="I10" s="209"/>
      <c r="J10" s="207" t="str">
        <f>Validation!L13</f>
        <v xml:space="preserve"> ,  ,  ,  </v>
      </c>
      <c r="K10" s="208"/>
      <c r="L10" s="208"/>
      <c r="M10" s="209"/>
      <c r="N10" s="207" t="str">
        <f>Validation!P13</f>
        <v xml:space="preserve"> ,  ,  ,  </v>
      </c>
      <c r="O10" s="208"/>
      <c r="P10" s="208"/>
      <c r="Q10" s="209"/>
      <c r="R10" s="207" t="str">
        <f>Validation!T13</f>
        <v xml:space="preserve"> ,  ,  ,  </v>
      </c>
      <c r="S10" s="208"/>
      <c r="T10" s="208"/>
      <c r="U10" s="209"/>
      <c r="V10" s="207" t="str">
        <f>Validation!X13</f>
        <v xml:space="preserve"> ,  ,  ,  </v>
      </c>
      <c r="W10" s="208"/>
      <c r="X10" s="208"/>
      <c r="Y10" s="209"/>
      <c r="Z10" s="207" t="str">
        <f>Validation!AB13</f>
        <v xml:space="preserve"> ,  ,  ,  </v>
      </c>
      <c r="AA10" s="208"/>
      <c r="AB10" s="208"/>
      <c r="AC10" s="209"/>
      <c r="AD10" s="57"/>
      <c r="AJ10" s="57"/>
      <c r="AK10" s="57"/>
      <c r="AL10" s="37"/>
      <c r="AM10" s="16"/>
      <c r="AN10" s="16"/>
      <c r="AO10" s="55"/>
      <c r="AQ10" s="65"/>
      <c r="AR10" s="65"/>
      <c r="AS10" s="65"/>
      <c r="AT10" s="65"/>
      <c r="AU10" s="65"/>
      <c r="AV10" s="65"/>
    </row>
    <row r="11" spans="1:60" x14ac:dyDescent="0.15">
      <c r="A11" s="210" t="s">
        <v>187</v>
      </c>
      <c r="B11" s="211"/>
      <c r="C11" s="211"/>
      <c r="D11" s="211"/>
      <c r="E11" s="212"/>
      <c r="F11" s="4" t="s">
        <v>23</v>
      </c>
      <c r="G11" s="2">
        <f>IF(AQ11=999,0,RANK(AQ11,$AQ11:$AV11,1))</f>
        <v>0</v>
      </c>
      <c r="H11" s="2">
        <f>HLOOKUP(G11,$AP$3:$AW$4,2,FALSE)</f>
        <v>0</v>
      </c>
      <c r="I11" s="3">
        <f>I9+H11</f>
        <v>0</v>
      </c>
      <c r="J11" s="4" t="s">
        <v>23</v>
      </c>
      <c r="K11" s="2">
        <f>IF(AR11=999,0,RANK(AR11,$AQ11:$AV11,1))</f>
        <v>0</v>
      </c>
      <c r="L11" s="2">
        <f>HLOOKUP(K11,$AP$3:$AW$4,2,FALSE)</f>
        <v>0</v>
      </c>
      <c r="M11" s="3">
        <f>M9+L11</f>
        <v>0</v>
      </c>
      <c r="N11" s="4" t="s">
        <v>23</v>
      </c>
      <c r="O11" s="2">
        <f>IF(AS11=999,0,RANK(AS11,$AQ11:$AV11,1))</f>
        <v>0</v>
      </c>
      <c r="P11" s="2">
        <f>HLOOKUP(O11,$AP$3:$AW$4,2,FALSE)</f>
        <v>0</v>
      </c>
      <c r="Q11" s="3">
        <f>Q9+P11</f>
        <v>0</v>
      </c>
      <c r="R11" s="4" t="s">
        <v>23</v>
      </c>
      <c r="S11" s="2">
        <f>IF(AT11=999,0,RANK(AT11,$AQ11:$AV11,1))</f>
        <v>0</v>
      </c>
      <c r="T11" s="2">
        <f>HLOOKUP(S11,$AP$3:$AW$4,2,FALSE)</f>
        <v>0</v>
      </c>
      <c r="U11" s="3">
        <f>U9+T11</f>
        <v>0</v>
      </c>
      <c r="V11" s="4" t="s">
        <v>23</v>
      </c>
      <c r="W11" s="2">
        <f>IF(AU11=999,0,RANK(AU11,$AQ11:$AV11,1))</f>
        <v>0</v>
      </c>
      <c r="X11" s="2">
        <f>HLOOKUP(W11,$AP$3:$AW$4,2,FALSE)</f>
        <v>0</v>
      </c>
      <c r="Y11" s="3">
        <f>Y9+X11</f>
        <v>0</v>
      </c>
      <c r="Z11" s="4" t="s">
        <v>23</v>
      </c>
      <c r="AA11" s="2">
        <f>IF(AV11=999,0,RANK(AV11,$AQ11:$AV11,1))</f>
        <v>0</v>
      </c>
      <c r="AB11" s="2">
        <f>HLOOKUP(AA11,$AP$3:$AW$4,2,FALSE)</f>
        <v>0</v>
      </c>
      <c r="AC11" s="3">
        <f>AC9+AB11</f>
        <v>0</v>
      </c>
      <c r="AD11" s="57"/>
      <c r="AE11" s="38" t="str">
        <f>IF(BF11&gt;$AR$4,"",MATCH(1,AY11:BD11,0))</f>
        <v/>
      </c>
      <c r="AF11" s="38" t="str">
        <f>IF(Instructions!$J$18&gt;1,IF(BF11&gt;$AS$4,"",MATCH(2,AY11:BD11,0)),"")</f>
        <v/>
      </c>
      <c r="AG11" s="38" t="str">
        <f>IF(Instructions!$J$18&gt;2,IF(BF11&gt;$AT$4,"",MATCH(3,AY11:BD11,0)),"")</f>
        <v/>
      </c>
      <c r="AH11" s="38" t="str">
        <f>IF(Instructions!$J$18&gt;3,IF(BF11&gt;$AU$4,"",MATCH(4,AY11:BD11,0)),"")</f>
        <v/>
      </c>
      <c r="AI11" s="38" t="str">
        <f>IF(Instructions!$J$18&gt;4,IF(BF11&gt;$AV$4,"",MATCH(5,AY11:BD11,0)),"")</f>
        <v/>
      </c>
      <c r="AJ11" s="57" t="str">
        <f>IF(Instructions!$J$18&gt;5,IF(BF11&gt;0,"",MATCH(6,AY11:BD11,0)),"")</f>
        <v/>
      </c>
      <c r="AK11" s="57" t="str">
        <f>CONCATENATE(IF(AY11=0,"1, ",""),IF(AZ11=0,"2, ",""),IF(BA11=0,"3, ",""),IF(BB11=0,"4, ",""),IF(BC11=0,"5, ",""),IF(BD11=0,"6",""))</f>
        <v>1, 2, 3, 4, 5, 6</v>
      </c>
      <c r="AL11" s="57" t="str">
        <f>IF(BH11&gt;$AQ$1,"JOINT PLACING!!","")</f>
        <v/>
      </c>
      <c r="AM11" s="15">
        <f t="shared" si="0"/>
        <v>0</v>
      </c>
      <c r="AN11" s="14" t="e">
        <f>AN9+AM11</f>
        <v>#REF!</v>
      </c>
      <c r="AO11" s="80"/>
      <c r="AQ11" s="65">
        <f>IF(LEFT(F11,2)="dq",999,IF(LEFT(F11,2)="dn",999,IF(F11="np",999,F11)))</f>
        <v>999</v>
      </c>
      <c r="AR11" s="65">
        <f>IF(LEFT(J11,2)="dq",999,IF(LEFT(J11,2)="dn",999,IF(J11="np",999,J11)))</f>
        <v>999</v>
      </c>
      <c r="AS11" s="65">
        <f>IF(LEFT(N11,2)="dq",999,IF(LEFT(N11,2)="dn",999,IF(N11="np",999,N11)))</f>
        <v>999</v>
      </c>
      <c r="AT11" s="65">
        <f>IF(LEFT(R11,2)="dq",999,IF(LEFT(R11,2)="dn",999,IF(R11="np",999,R11)))</f>
        <v>999</v>
      </c>
      <c r="AU11" s="65">
        <f>IF(LEFT(V11,2)="dq",999,IF(LEFT(V11,2)="dn",999,IF(V11="np",999,V11)))</f>
        <v>999</v>
      </c>
      <c r="AV11" s="65">
        <f>IF(LEFT(Z11,2)="dq",999,IF(LEFT(Z11,2)="dn",999,IF(Z11="np",999,Z11)))</f>
        <v>999</v>
      </c>
      <c r="AY11" s="38">
        <f>G11</f>
        <v>0</v>
      </c>
      <c r="AZ11" s="38">
        <f>K11</f>
        <v>0</v>
      </c>
      <c r="BA11" s="38">
        <f>O11</f>
        <v>0</v>
      </c>
      <c r="BB11" s="38">
        <f>S11</f>
        <v>0</v>
      </c>
      <c r="BC11" s="38">
        <f>W11</f>
        <v>0</v>
      </c>
      <c r="BD11" s="38">
        <f>AA11</f>
        <v>0</v>
      </c>
      <c r="BE11" s="38">
        <f>SUM(6-Instructions!$J$18)</f>
        <v>0</v>
      </c>
      <c r="BF11" s="38">
        <f t="shared" si="1"/>
        <v>6</v>
      </c>
      <c r="BG11" s="38">
        <f>IF(BF11=$AQ$4,$AQ$1,IF(BF11=$AR$4,$AR$1,IF(BF11=$AS$4,$AS$1,IF(BF11=$AT$4,$AT$1,IF(BF11=$AU$4,$AU$1,IF(BF11=$AV$4,$AV$1,IF(BF11=0,0,"ERROR")))))))</f>
        <v>21</v>
      </c>
      <c r="BH11" s="38">
        <f>SUM(AM11+BG11)</f>
        <v>21</v>
      </c>
    </row>
    <row r="12" spans="1:60" x14ac:dyDescent="0.15">
      <c r="A12" s="34">
        <v>4</v>
      </c>
      <c r="B12" s="35" t="s">
        <v>31</v>
      </c>
      <c r="C12" s="35" t="s">
        <v>56</v>
      </c>
      <c r="D12" s="67" t="s">
        <v>29</v>
      </c>
      <c r="E12" s="26" t="s">
        <v>63</v>
      </c>
      <c r="F12" s="207" t="str">
        <f>Validation!H18</f>
        <v xml:space="preserve"> ,  ,  ,  </v>
      </c>
      <c r="G12" s="208"/>
      <c r="H12" s="208"/>
      <c r="I12" s="209"/>
      <c r="J12" s="207" t="str">
        <f>Validation!L18</f>
        <v xml:space="preserve"> ,  ,  ,  </v>
      </c>
      <c r="K12" s="208"/>
      <c r="L12" s="208"/>
      <c r="M12" s="209"/>
      <c r="N12" s="207" t="str">
        <f>Validation!P18</f>
        <v xml:space="preserve"> ,  ,  ,  </v>
      </c>
      <c r="O12" s="208"/>
      <c r="P12" s="208"/>
      <c r="Q12" s="209"/>
      <c r="R12" s="207" t="str">
        <f>Validation!T18</f>
        <v xml:space="preserve"> ,  ,  ,  </v>
      </c>
      <c r="S12" s="208"/>
      <c r="T12" s="208"/>
      <c r="U12" s="209"/>
      <c r="V12" s="207" t="str">
        <f>Validation!X18</f>
        <v xml:space="preserve"> ,  ,  ,  </v>
      </c>
      <c r="W12" s="208"/>
      <c r="X12" s="208"/>
      <c r="Y12" s="209"/>
      <c r="Z12" s="207" t="str">
        <f>Validation!AB18</f>
        <v xml:space="preserve"> ,  ,  ,  </v>
      </c>
      <c r="AA12" s="208"/>
      <c r="AB12" s="208"/>
      <c r="AC12" s="209"/>
      <c r="AD12" s="57"/>
      <c r="AJ12" s="57"/>
      <c r="AK12" s="57"/>
      <c r="AL12" s="37"/>
      <c r="AM12" s="16"/>
      <c r="AN12" s="16"/>
      <c r="AO12" s="55"/>
      <c r="AQ12" s="65"/>
      <c r="AR12" s="65"/>
      <c r="AS12" s="65"/>
      <c r="AT12" s="65"/>
      <c r="AU12" s="65"/>
      <c r="AV12" s="65"/>
    </row>
    <row r="13" spans="1:60" x14ac:dyDescent="0.15">
      <c r="A13" s="210" t="s">
        <v>187</v>
      </c>
      <c r="B13" s="211"/>
      <c r="C13" s="211"/>
      <c r="D13" s="211"/>
      <c r="E13" s="212"/>
      <c r="F13" s="4" t="s">
        <v>23</v>
      </c>
      <c r="G13" s="2">
        <f>IF(AQ13=999,0,RANK(AQ13,$AQ13:$AV13,1))</f>
        <v>0</v>
      </c>
      <c r="H13" s="2">
        <f>HLOOKUP(G13,$AP$3:$AW$4,2,FALSE)</f>
        <v>0</v>
      </c>
      <c r="I13" s="3">
        <f>I11+H13</f>
        <v>0</v>
      </c>
      <c r="J13" s="4" t="s">
        <v>23</v>
      </c>
      <c r="K13" s="2">
        <f>IF(AR13=999,0,RANK(AR13,$AQ13:$AV13,1))</f>
        <v>0</v>
      </c>
      <c r="L13" s="2">
        <f>HLOOKUP(K13,$AP$3:$AW$4,2,FALSE)</f>
        <v>0</v>
      </c>
      <c r="M13" s="3">
        <f>M11+L13</f>
        <v>0</v>
      </c>
      <c r="N13" s="4" t="s">
        <v>23</v>
      </c>
      <c r="O13" s="2">
        <f>IF(AS13=999,0,RANK(AS13,$AQ13:$AV13,1))</f>
        <v>0</v>
      </c>
      <c r="P13" s="2">
        <f>HLOOKUP(O13,$AP$3:$AW$4,2,FALSE)</f>
        <v>0</v>
      </c>
      <c r="Q13" s="3">
        <f>Q11+P13</f>
        <v>0</v>
      </c>
      <c r="R13" s="4" t="s">
        <v>23</v>
      </c>
      <c r="S13" s="2">
        <f>IF(AT13=999,0,RANK(AT13,$AQ13:$AV13,1))</f>
        <v>0</v>
      </c>
      <c r="T13" s="2">
        <f>HLOOKUP(S13,$AP$3:$AW$4,2,FALSE)</f>
        <v>0</v>
      </c>
      <c r="U13" s="3">
        <f>U11+T13</f>
        <v>0</v>
      </c>
      <c r="V13" s="4" t="s">
        <v>23</v>
      </c>
      <c r="W13" s="2">
        <f>IF(AU13=999,0,RANK(AU13,$AQ13:$AV13,1))</f>
        <v>0</v>
      </c>
      <c r="X13" s="2">
        <f>HLOOKUP(W13,$AP$3:$AW$4,2,FALSE)</f>
        <v>0</v>
      </c>
      <c r="Y13" s="3">
        <f>Y11+X13</f>
        <v>0</v>
      </c>
      <c r="Z13" s="4" t="s">
        <v>23</v>
      </c>
      <c r="AA13" s="2">
        <f>IF(AV13=999,0,RANK(AV13,$AQ13:$AV13,1))</f>
        <v>0</v>
      </c>
      <c r="AB13" s="2">
        <f>HLOOKUP(AA13,$AP$3:$AW$4,2,FALSE)</f>
        <v>0</v>
      </c>
      <c r="AC13" s="3">
        <f>AC11+AB13</f>
        <v>0</v>
      </c>
      <c r="AD13" s="57"/>
      <c r="AE13" s="38" t="str">
        <f>IF(BF13&gt;$AR$4,"",MATCH(1,AY13:BD13,0))</f>
        <v/>
      </c>
      <c r="AF13" s="38" t="str">
        <f>IF(Instructions!$J$18&gt;1,IF(BF13&gt;$AS$4,"",MATCH(2,AY13:BD13,0)),"")</f>
        <v/>
      </c>
      <c r="AG13" s="38" t="str">
        <f>IF(Instructions!$J$18&gt;2,IF(BF13&gt;$AT$4,"",MATCH(3,AY13:BD13,0)),"")</f>
        <v/>
      </c>
      <c r="AH13" s="38" t="str">
        <f>IF(Instructions!$J$18&gt;3,IF(BF13&gt;$AU$4,"",MATCH(4,AY13:BD13,0)),"")</f>
        <v/>
      </c>
      <c r="AI13" s="38" t="str">
        <f>IF(Instructions!$J$18&gt;4,IF(BF13&gt;$AV$4,"",MATCH(5,AY13:BD13,0)),"")</f>
        <v/>
      </c>
      <c r="AJ13" s="57" t="str">
        <f>IF(Instructions!$J$18&gt;5,IF(BF13&gt;0,"",MATCH(6,AY13:BD13,0)),"")</f>
        <v/>
      </c>
      <c r="AK13" s="57" t="str">
        <f>CONCATENATE(IF(AY13=0,"1, ",""),IF(AZ13=0,"2, ",""),IF(BA13=0,"3, ",""),IF(BB13=0,"4, ",""),IF(BC13=0,"5, ",""),IF(BD13=0,"6",""))</f>
        <v>1, 2, 3, 4, 5, 6</v>
      </c>
      <c r="AL13" s="57" t="str">
        <f>IF(BH13&gt;$AQ$1,"JOINT PLACING!!","")</f>
        <v/>
      </c>
      <c r="AM13" s="15">
        <f t="shared" si="0"/>
        <v>0</v>
      </c>
      <c r="AN13" s="14" t="e">
        <f>#REF!+AM13</f>
        <v>#REF!</v>
      </c>
      <c r="AO13" s="80"/>
      <c r="AQ13" s="65">
        <f>IF(LEFT(F13,2)="dq",999,IF(LEFT(F13,2)="dn",999,IF(F13="np",999,F13)))</f>
        <v>999</v>
      </c>
      <c r="AR13" s="65">
        <f>IF(LEFT(J13,2)="dq",999,IF(LEFT(J13,2)="dn",999,IF(J13="np",999,J13)))</f>
        <v>999</v>
      </c>
      <c r="AS13" s="65">
        <f>IF(LEFT(N13,2)="dq",999,IF(LEFT(N13,2)="dn",999,IF(N13="np",999,N13)))</f>
        <v>999</v>
      </c>
      <c r="AT13" s="65">
        <f>IF(LEFT(R13,2)="dq",999,IF(LEFT(R13,2)="dn",999,IF(R13="np",999,R13)))</f>
        <v>999</v>
      </c>
      <c r="AU13" s="65">
        <f>IF(LEFT(V13,2)="dq",999,IF(LEFT(V13,2)="dn",999,IF(V13="np",999,V13)))</f>
        <v>999</v>
      </c>
      <c r="AV13" s="65">
        <f>IF(LEFT(Z13,2)="dq",999,IF(LEFT(Z13,2)="dn",999,IF(Z13="np",999,Z13)))</f>
        <v>999</v>
      </c>
      <c r="AY13" s="38">
        <f>G13</f>
        <v>0</v>
      </c>
      <c r="AZ13" s="38">
        <f>K13</f>
        <v>0</v>
      </c>
      <c r="BA13" s="38">
        <f>O13</f>
        <v>0</v>
      </c>
      <c r="BB13" s="38">
        <f>S13</f>
        <v>0</v>
      </c>
      <c r="BC13" s="38">
        <f>W13</f>
        <v>0</v>
      </c>
      <c r="BD13" s="38">
        <f>AA13</f>
        <v>0</v>
      </c>
      <c r="BE13" s="38">
        <f>SUM(6-Instructions!$J$18)</f>
        <v>0</v>
      </c>
      <c r="BF13" s="38">
        <f t="shared" si="1"/>
        <v>6</v>
      </c>
      <c r="BG13" s="38">
        <f>IF(BF13=$AQ$4,$AQ$1,IF(BF13=$AR$4,$AR$1,IF(BF13=$AS$4,$AS$1,IF(BF13=$AT$4,$AT$1,IF(BF13=$AU$4,$AU$1,IF(BF13=$AV$4,$AV$1,IF(BF13=0,0,"ERROR")))))))</f>
        <v>21</v>
      </c>
      <c r="BH13" s="38">
        <f>SUM(AM13+BG13)</f>
        <v>21</v>
      </c>
    </row>
    <row r="14" spans="1:60" x14ac:dyDescent="0.15">
      <c r="A14" s="34">
        <v>5</v>
      </c>
      <c r="B14" s="35" t="s">
        <v>57</v>
      </c>
      <c r="C14" s="35" t="s">
        <v>58</v>
      </c>
      <c r="D14" s="67" t="s">
        <v>28</v>
      </c>
      <c r="E14" s="144" t="s">
        <v>185</v>
      </c>
      <c r="F14" s="207" t="str">
        <f>Validation!F23</f>
        <v xml:space="preserve"> </v>
      </c>
      <c r="G14" s="208"/>
      <c r="H14" s="208"/>
      <c r="I14" s="209"/>
      <c r="J14" s="207" t="str">
        <f>Validation!J23</f>
        <v xml:space="preserve"> </v>
      </c>
      <c r="K14" s="208"/>
      <c r="L14" s="208"/>
      <c r="M14" s="209"/>
      <c r="N14" s="207" t="str">
        <f>Validation!N23</f>
        <v xml:space="preserve"> </v>
      </c>
      <c r="O14" s="208"/>
      <c r="P14" s="208"/>
      <c r="Q14" s="209"/>
      <c r="R14" s="207" t="str">
        <f>Validation!R23</f>
        <v xml:space="preserve"> </v>
      </c>
      <c r="S14" s="208"/>
      <c r="T14" s="208"/>
      <c r="U14" s="209"/>
      <c r="V14" s="207" t="str">
        <f>Validation!V23</f>
        <v xml:space="preserve"> </v>
      </c>
      <c r="W14" s="208"/>
      <c r="X14" s="208"/>
      <c r="Y14" s="209"/>
      <c r="Z14" s="207" t="str">
        <f>Validation!Z23</f>
        <v xml:space="preserve"> </v>
      </c>
      <c r="AA14" s="208"/>
      <c r="AB14" s="208"/>
      <c r="AC14" s="209"/>
      <c r="AD14" s="57"/>
      <c r="AJ14" s="57"/>
      <c r="AK14" s="57"/>
      <c r="AL14" s="37"/>
      <c r="AM14" s="16"/>
      <c r="AN14" s="16"/>
      <c r="AO14" s="55"/>
      <c r="AQ14" s="65"/>
      <c r="AR14" s="65"/>
      <c r="AS14" s="65"/>
      <c r="AT14" s="65"/>
      <c r="AU14" s="65"/>
      <c r="AV14" s="65"/>
    </row>
    <row r="15" spans="1:60" x14ac:dyDescent="0.15">
      <c r="A15" s="42"/>
      <c r="B15" s="43"/>
      <c r="C15" s="43"/>
      <c r="D15" s="68"/>
      <c r="E15" s="145"/>
      <c r="F15" s="4" t="s">
        <v>23</v>
      </c>
      <c r="G15" s="2">
        <f>IF(AQ15=999,0,RANK(AQ15,$AQ15:$AV15,1))</f>
        <v>0</v>
      </c>
      <c r="H15" s="2">
        <f>HLOOKUP(G15,$AP$3:$AW$4,2,FALSE)</f>
        <v>0</v>
      </c>
      <c r="I15" s="3">
        <f>I13+H15</f>
        <v>0</v>
      </c>
      <c r="J15" s="4" t="s">
        <v>23</v>
      </c>
      <c r="K15" s="2">
        <f>IF(AR15=999,0,RANK(AR15,$AQ15:$AV15,1))</f>
        <v>0</v>
      </c>
      <c r="L15" s="2">
        <f>HLOOKUP(K15,$AP$3:$AW$4,2,FALSE)</f>
        <v>0</v>
      </c>
      <c r="M15" s="3">
        <f>M13+L15</f>
        <v>0</v>
      </c>
      <c r="N15" s="4" t="s">
        <v>23</v>
      </c>
      <c r="O15" s="2">
        <f>IF(AS15=999,0,RANK(AS15,$AQ15:$AV15,1))</f>
        <v>0</v>
      </c>
      <c r="P15" s="2">
        <f>HLOOKUP(O15,$AP$3:$AW$4,2,FALSE)</f>
        <v>0</v>
      </c>
      <c r="Q15" s="3">
        <f>Q13+P15</f>
        <v>0</v>
      </c>
      <c r="R15" s="4" t="s">
        <v>23</v>
      </c>
      <c r="S15" s="2">
        <f>IF(AT15=999,0,RANK(AT15,$AQ15:$AV15,1))</f>
        <v>0</v>
      </c>
      <c r="T15" s="2">
        <f>HLOOKUP(S15,$AP$3:$AW$4,2,FALSE)</f>
        <v>0</v>
      </c>
      <c r="U15" s="3">
        <f>U13+T15</f>
        <v>0</v>
      </c>
      <c r="V15" s="4" t="s">
        <v>23</v>
      </c>
      <c r="W15" s="2">
        <f>IF(AU15=999,0,RANK(AU15,$AQ15:$AV15,1))</f>
        <v>0</v>
      </c>
      <c r="X15" s="2">
        <f>HLOOKUP(W15,$AP$3:$AW$4,2,FALSE)</f>
        <v>0</v>
      </c>
      <c r="Y15" s="3">
        <f>Y13+X15</f>
        <v>0</v>
      </c>
      <c r="Z15" s="4" t="s">
        <v>23</v>
      </c>
      <c r="AA15" s="2">
        <f>IF(AV15=999,0,RANK(AV15,$AQ15:$AV15,1))</f>
        <v>0</v>
      </c>
      <c r="AB15" s="2">
        <f>HLOOKUP(AA15,$AP$3:$AW$4,2,FALSE)</f>
        <v>0</v>
      </c>
      <c r="AC15" s="3">
        <f>AC13+AB15</f>
        <v>0</v>
      </c>
      <c r="AD15" s="57"/>
      <c r="AE15" s="38" t="str">
        <f>IF(BF15&gt;$AR$4,"",MATCH(1,AY15:BD15,0))</f>
        <v/>
      </c>
      <c r="AF15" s="38" t="str">
        <f>IF(Instructions!$J$18&gt;1,IF(BF15&gt;$AS$4,"",MATCH(2,AY15:BD15,0)),"")</f>
        <v/>
      </c>
      <c r="AG15" s="38" t="str">
        <f>IF(Instructions!$J$18&gt;2,IF(BF15&gt;$AT$4,"",MATCH(3,AY15:BD15,0)),"")</f>
        <v/>
      </c>
      <c r="AH15" s="38" t="str">
        <f>IF(Instructions!$J$18&gt;3,IF(BF15&gt;$AU$4,"",MATCH(4,AY15:BD15,0)),"")</f>
        <v/>
      </c>
      <c r="AI15" s="38" t="str">
        <f>IF(Instructions!$J$18&gt;4,IF(BF15&gt;$AV$4,"",MATCH(5,AY15:BD15,0)),"")</f>
        <v/>
      </c>
      <c r="AJ15" s="57" t="str">
        <f>IF(Instructions!$J$18&gt;5,IF(BF15&gt;0,"",MATCH(6,AY15:BD15,0)),"")</f>
        <v/>
      </c>
      <c r="AK15" s="57" t="str">
        <f>CONCATENATE(IF(AY15=0,"1, ",""),IF(AZ15=0,"2, ",""),IF(BA15=0,"3, ",""),IF(BB15=0,"4, ",""),IF(BC15=0,"5, ",""),IF(BD15=0,"6",""))</f>
        <v>1, 2, 3, 4, 5, 6</v>
      </c>
      <c r="AL15" s="57" t="str">
        <f>IF(BH15&gt;$AQ$1,"JOINT PLACING!!","")</f>
        <v/>
      </c>
      <c r="AM15" s="15">
        <f t="shared" si="0"/>
        <v>0</v>
      </c>
      <c r="AN15" s="14" t="e">
        <f>#REF!+AM15</f>
        <v>#REF!</v>
      </c>
      <c r="AO15" s="80"/>
      <c r="AQ15" s="65">
        <f>IF(LEFT(F15,2)="dq",999,IF(LEFT(F15,2)="dn",999,IF(F15="np",999,F15)))</f>
        <v>999</v>
      </c>
      <c r="AR15" s="65">
        <f>IF(LEFT(J15,2)="dq",999,IF(LEFT(J15,2)="dn",999,IF(J15="np",999,J15)))</f>
        <v>999</v>
      </c>
      <c r="AS15" s="65">
        <f>IF(LEFT(N15,2)="dq",999,IF(LEFT(N15,2)="dn",999,IF(N15="np",999,N15)))</f>
        <v>999</v>
      </c>
      <c r="AT15" s="65">
        <f>IF(LEFT(R15,2)="dq",999,IF(LEFT(R15,2)="dn",999,IF(R15="np",999,R15)))</f>
        <v>999</v>
      </c>
      <c r="AU15" s="65">
        <f>IF(LEFT(V15,2)="dq",999,IF(LEFT(V15,2)="dn",999,IF(V15="np",999,V15)))</f>
        <v>999</v>
      </c>
      <c r="AV15" s="65">
        <f>IF(LEFT(Z15,2)="dq",999,IF(LEFT(Z15,2)="dn",999,IF(Z15="np",999,Z15)))</f>
        <v>999</v>
      </c>
      <c r="AY15" s="38">
        <f>G15</f>
        <v>0</v>
      </c>
      <c r="AZ15" s="38">
        <f>K15</f>
        <v>0</v>
      </c>
      <c r="BA15" s="38">
        <f>O15</f>
        <v>0</v>
      </c>
      <c r="BB15" s="38">
        <f>S15</f>
        <v>0</v>
      </c>
      <c r="BC15" s="38">
        <f>W15</f>
        <v>0</v>
      </c>
      <c r="BD15" s="38">
        <f>AA15</f>
        <v>0</v>
      </c>
      <c r="BE15" s="38">
        <f>SUM(6-Instructions!$J$18)</f>
        <v>0</v>
      </c>
      <c r="BF15" s="38">
        <f t="shared" si="1"/>
        <v>6</v>
      </c>
      <c r="BG15" s="38">
        <f>IF(BF15=$AQ$4,$AQ$1,IF(BF15=$AR$4,$AR$1,IF(BF15=$AS$4,$AS$1,IF(BF15=$AT$4,$AT$1,IF(BF15=$AU$4,$AU$1,IF(BF15=$AV$4,$AV$1,IF(BF15=0,0,"ERROR")))))))</f>
        <v>21</v>
      </c>
      <c r="BH15" s="38">
        <f>SUM(AM15+BG15)</f>
        <v>21</v>
      </c>
    </row>
    <row r="16" spans="1:60" x14ac:dyDescent="0.15">
      <c r="A16" s="34">
        <v>6</v>
      </c>
      <c r="B16" s="35" t="s">
        <v>57</v>
      </c>
      <c r="C16" s="35" t="s">
        <v>58</v>
      </c>
      <c r="D16" s="67" t="s">
        <v>28</v>
      </c>
      <c r="E16" s="146" t="s">
        <v>186</v>
      </c>
      <c r="F16" s="207" t="str">
        <f>Validation!F24</f>
        <v xml:space="preserve"> </v>
      </c>
      <c r="G16" s="208"/>
      <c r="H16" s="208"/>
      <c r="I16" s="209"/>
      <c r="J16" s="207" t="str">
        <f>Validation!J24</f>
        <v xml:space="preserve"> </v>
      </c>
      <c r="K16" s="208"/>
      <c r="L16" s="208"/>
      <c r="M16" s="209"/>
      <c r="N16" s="207" t="str">
        <f>Validation!N24</f>
        <v xml:space="preserve"> </v>
      </c>
      <c r="O16" s="208"/>
      <c r="P16" s="208"/>
      <c r="Q16" s="209"/>
      <c r="R16" s="207" t="str">
        <f>Validation!R24</f>
        <v xml:space="preserve"> </v>
      </c>
      <c r="S16" s="208"/>
      <c r="T16" s="208"/>
      <c r="U16" s="209"/>
      <c r="V16" s="207" t="str">
        <f>Validation!V24</f>
        <v xml:space="preserve"> </v>
      </c>
      <c r="W16" s="208"/>
      <c r="X16" s="208"/>
      <c r="Y16" s="209"/>
      <c r="Z16" s="207" t="str">
        <f>Validation!Z24</f>
        <v xml:space="preserve"> </v>
      </c>
      <c r="AA16" s="208"/>
      <c r="AB16" s="208"/>
      <c r="AC16" s="209"/>
      <c r="AD16" s="57"/>
      <c r="AJ16" s="57"/>
      <c r="AK16" s="57"/>
      <c r="AL16" s="37"/>
      <c r="AM16" s="16"/>
      <c r="AN16" s="16"/>
      <c r="AO16" s="55"/>
      <c r="AQ16" s="65"/>
      <c r="AR16" s="65"/>
      <c r="AS16" s="65"/>
      <c r="AT16" s="65"/>
      <c r="AU16" s="65"/>
      <c r="AV16" s="65"/>
    </row>
    <row r="17" spans="1:60" x14ac:dyDescent="0.15">
      <c r="A17" s="42"/>
      <c r="B17" s="43"/>
      <c r="C17" s="43"/>
      <c r="D17" s="68"/>
      <c r="E17" s="147"/>
      <c r="F17" s="4" t="s">
        <v>23</v>
      </c>
      <c r="G17" s="2">
        <f>IF(AQ17=999,0,RANK(AQ17,$AQ17:$AV17,1))</f>
        <v>0</v>
      </c>
      <c r="H17" s="2">
        <f>HLOOKUP(G17,$AP$3:$AW$4,2,FALSE)</f>
        <v>0</v>
      </c>
      <c r="I17" s="3">
        <f>I15+H17</f>
        <v>0</v>
      </c>
      <c r="J17" s="4" t="s">
        <v>23</v>
      </c>
      <c r="K17" s="2">
        <f>IF(AR17=999,0,RANK(AR17,$AQ17:$AV17,1))</f>
        <v>0</v>
      </c>
      <c r="L17" s="2">
        <f>HLOOKUP(K17,$AP$3:$AW$4,2,FALSE)</f>
        <v>0</v>
      </c>
      <c r="M17" s="3">
        <f>M15+L17</f>
        <v>0</v>
      </c>
      <c r="N17" s="4" t="s">
        <v>23</v>
      </c>
      <c r="O17" s="2">
        <f>IF(AS17=999,0,RANK(AS17,$AQ17:$AV17,1))</f>
        <v>0</v>
      </c>
      <c r="P17" s="2">
        <f>HLOOKUP(O17,$AP$3:$AW$4,2,FALSE)</f>
        <v>0</v>
      </c>
      <c r="Q17" s="3">
        <f>Q15+P17</f>
        <v>0</v>
      </c>
      <c r="R17" s="4" t="s">
        <v>23</v>
      </c>
      <c r="S17" s="2">
        <f>IF(AT17=999,0,RANK(AT17,$AQ17:$AV17,1))</f>
        <v>0</v>
      </c>
      <c r="T17" s="2">
        <f>HLOOKUP(S17,$AP$3:$AW$4,2,FALSE)</f>
        <v>0</v>
      </c>
      <c r="U17" s="3">
        <f>U15+T17</f>
        <v>0</v>
      </c>
      <c r="V17" s="4" t="s">
        <v>23</v>
      </c>
      <c r="W17" s="2">
        <f>IF(AU17=999,0,RANK(AU17,$AQ17:$AV17,1))</f>
        <v>0</v>
      </c>
      <c r="X17" s="2">
        <f>HLOOKUP(W17,$AP$3:$AW$4,2,FALSE)</f>
        <v>0</v>
      </c>
      <c r="Y17" s="3">
        <f>Y15+X17</f>
        <v>0</v>
      </c>
      <c r="Z17" s="4" t="s">
        <v>23</v>
      </c>
      <c r="AA17" s="2">
        <f>IF(AV17=999,0,RANK(AV17,$AQ17:$AV17,1))</f>
        <v>0</v>
      </c>
      <c r="AB17" s="2">
        <f>HLOOKUP(AA17,$AP$3:$AW$4,2,FALSE)</f>
        <v>0</v>
      </c>
      <c r="AC17" s="3">
        <f>AC15+AB17</f>
        <v>0</v>
      </c>
      <c r="AD17" s="57"/>
      <c r="AE17" s="38" t="str">
        <f>IF(BF17&gt;$AR$4,"",MATCH(1,AY17:BD17,0))</f>
        <v/>
      </c>
      <c r="AF17" s="38" t="str">
        <f>IF(Instructions!$J$18&gt;1,IF(BF17&gt;$AS$4,"",MATCH(2,AY17:BD17,0)),"")</f>
        <v/>
      </c>
      <c r="AG17" s="38" t="str">
        <f>IF(Instructions!$J$18&gt;2,IF(BF17&gt;$AT$4,"",MATCH(3,AY17:BD17,0)),"")</f>
        <v/>
      </c>
      <c r="AH17" s="38" t="str">
        <f>IF(Instructions!$J$18&gt;3,IF(BF17&gt;$AU$4,"",MATCH(4,AY17:BD17,0)),"")</f>
        <v/>
      </c>
      <c r="AI17" s="38" t="str">
        <f>IF(Instructions!$J$18&gt;4,IF(BF17&gt;$AV$4,"",MATCH(5,AY17:BD17,0)),"")</f>
        <v/>
      </c>
      <c r="AJ17" s="57" t="str">
        <f>IF(Instructions!$J$18&gt;5,IF(BF17&gt;0,"",MATCH(6,AY17:BD17,0)),"")</f>
        <v/>
      </c>
      <c r="AK17" s="57" t="str">
        <f>CONCATENATE(IF(AY17=0,"1, ",""),IF(AZ17=0,"2, ",""),IF(BA17=0,"3, ",""),IF(BB17=0,"4, ",""),IF(BC17=0,"5, ",""),IF(BD17=0,"6",""))</f>
        <v>1, 2, 3, 4, 5, 6</v>
      </c>
      <c r="AL17" s="57" t="str">
        <f>IF(BH17&gt;$AQ$1,"JOINT PLACING!!","")</f>
        <v/>
      </c>
      <c r="AM17" s="15">
        <f t="shared" si="0"/>
        <v>0</v>
      </c>
      <c r="AN17" s="14" t="e">
        <f>AN15+AM17</f>
        <v>#REF!</v>
      </c>
      <c r="AO17" s="80"/>
      <c r="AQ17" s="65">
        <f>IF(LEFT(F17,2)="dq",999,IF(LEFT(F17,2)="dn",999,IF(F17="np",999,F17)))</f>
        <v>999</v>
      </c>
      <c r="AR17" s="65">
        <f>IF(LEFT(J17,2)="dq",999,IF(LEFT(J17,2)="dn",999,IF(J17="np",999,J17)))</f>
        <v>999</v>
      </c>
      <c r="AS17" s="65">
        <f>IF(LEFT(N17,2)="dq",999,IF(LEFT(N17,2)="dn",999,IF(N17="np",999,N17)))</f>
        <v>999</v>
      </c>
      <c r="AT17" s="65">
        <f>IF(LEFT(R17,2)="dq",999,IF(LEFT(R17,2)="dn",999,IF(R17="np",999,R17)))</f>
        <v>999</v>
      </c>
      <c r="AU17" s="65">
        <f>IF(LEFT(V17,2)="dq",999,IF(LEFT(V17,2)="dn",999,IF(V17="np",999,V17)))</f>
        <v>999</v>
      </c>
      <c r="AV17" s="65">
        <f>IF(LEFT(Z17,2)="dq",999,IF(LEFT(Z17,2)="dn",999,IF(Z17="np",999,Z17)))</f>
        <v>999</v>
      </c>
      <c r="AY17" s="38">
        <f>G17</f>
        <v>0</v>
      </c>
      <c r="AZ17" s="38">
        <f>K17</f>
        <v>0</v>
      </c>
      <c r="BA17" s="38">
        <f>O17</f>
        <v>0</v>
      </c>
      <c r="BB17" s="38">
        <f>S17</f>
        <v>0</v>
      </c>
      <c r="BC17" s="38">
        <f>W17</f>
        <v>0</v>
      </c>
      <c r="BD17" s="38">
        <f>AA17</f>
        <v>0</v>
      </c>
      <c r="BE17" s="38">
        <f>SUM(6-Instructions!$J$18)</f>
        <v>0</v>
      </c>
      <c r="BF17" s="38">
        <f t="shared" ref="BF17:BF85" si="2">COUNTIF(AY17:BD17,0)-BE17</f>
        <v>6</v>
      </c>
      <c r="BG17" s="38">
        <f>IF(BF17=$AQ$4,$AQ$1,IF(BF17=$AR$4,$AR$1,IF(BF17=$AS$4,$AS$1,IF(BF17=$AT$4,$AT$1,IF(BF17=$AU$4,$AU$1,IF(BF17=$AV$4,$AV$1,IF(BF17=0,0,"ERROR")))))))</f>
        <v>21</v>
      </c>
      <c r="BH17" s="38">
        <f>SUM(AM17+BG17)</f>
        <v>21</v>
      </c>
    </row>
    <row r="18" spans="1:60" x14ac:dyDescent="0.15">
      <c r="A18" s="34">
        <v>7</v>
      </c>
      <c r="B18" s="35" t="s">
        <v>59</v>
      </c>
      <c r="C18" s="35" t="s">
        <v>25</v>
      </c>
      <c r="D18" s="67" t="s">
        <v>26</v>
      </c>
      <c r="E18" s="144" t="s">
        <v>185</v>
      </c>
      <c r="F18" s="207" t="str">
        <f>Validation!F25</f>
        <v xml:space="preserve"> </v>
      </c>
      <c r="G18" s="208"/>
      <c r="H18" s="208"/>
      <c r="I18" s="209"/>
      <c r="J18" s="207" t="str">
        <f>Validation!J25</f>
        <v xml:space="preserve"> </v>
      </c>
      <c r="K18" s="208"/>
      <c r="L18" s="208"/>
      <c r="M18" s="209"/>
      <c r="N18" s="207" t="str">
        <f>Validation!N25</f>
        <v xml:space="preserve"> </v>
      </c>
      <c r="O18" s="208"/>
      <c r="P18" s="208"/>
      <c r="Q18" s="209"/>
      <c r="R18" s="207" t="str">
        <f>Validation!R25</f>
        <v xml:space="preserve"> </v>
      </c>
      <c r="S18" s="208"/>
      <c r="T18" s="208"/>
      <c r="U18" s="209"/>
      <c r="V18" s="207" t="str">
        <f>Validation!V25</f>
        <v xml:space="preserve"> </v>
      </c>
      <c r="W18" s="208"/>
      <c r="X18" s="208"/>
      <c r="Y18" s="209"/>
      <c r="Z18" s="207" t="str">
        <f>Validation!Z25</f>
        <v xml:space="preserve"> </v>
      </c>
      <c r="AA18" s="208"/>
      <c r="AB18" s="208"/>
      <c r="AC18" s="209"/>
      <c r="AD18" s="57"/>
      <c r="AJ18" s="57"/>
      <c r="AK18" s="57"/>
      <c r="AL18" s="37"/>
      <c r="AM18" s="16"/>
      <c r="AN18" s="16"/>
      <c r="AO18" s="55"/>
      <c r="AQ18" s="65"/>
      <c r="AR18" s="65"/>
      <c r="AS18" s="65"/>
      <c r="AT18" s="65"/>
      <c r="AU18" s="65"/>
      <c r="AV18" s="65"/>
    </row>
    <row r="19" spans="1:60" x14ac:dyDescent="0.15">
      <c r="A19" s="42"/>
      <c r="B19" s="43"/>
      <c r="C19" s="43"/>
      <c r="D19" s="68"/>
      <c r="E19" s="145"/>
      <c r="F19" s="4" t="s">
        <v>23</v>
      </c>
      <c r="G19" s="2">
        <f>IF(AQ19=999,0,RANK(AQ19,$AQ19:$AV19,1))</f>
        <v>0</v>
      </c>
      <c r="H19" s="2">
        <f>HLOOKUP(G19,$AP$3:$AW$4,2,FALSE)</f>
        <v>0</v>
      </c>
      <c r="I19" s="3">
        <f>I17+H19</f>
        <v>0</v>
      </c>
      <c r="J19" s="4" t="s">
        <v>23</v>
      </c>
      <c r="K19" s="2">
        <f>IF(AR19=999,0,RANK(AR19,$AQ19:$AV19,1))</f>
        <v>0</v>
      </c>
      <c r="L19" s="2">
        <f>HLOOKUP(K19,$AP$3:$AW$4,2,FALSE)</f>
        <v>0</v>
      </c>
      <c r="M19" s="3">
        <f>M17+L19</f>
        <v>0</v>
      </c>
      <c r="N19" s="4" t="s">
        <v>23</v>
      </c>
      <c r="O19" s="2">
        <f>IF(AS19=999,0,RANK(AS19,$AQ19:$AV19,1))</f>
        <v>0</v>
      </c>
      <c r="P19" s="2">
        <f>HLOOKUP(O19,$AP$3:$AW$4,2,FALSE)</f>
        <v>0</v>
      </c>
      <c r="Q19" s="3">
        <f>Q17+P19</f>
        <v>0</v>
      </c>
      <c r="R19" s="4" t="s">
        <v>23</v>
      </c>
      <c r="S19" s="2">
        <f>IF(AT19=999,0,RANK(AT19,$AQ19:$AV19,1))</f>
        <v>0</v>
      </c>
      <c r="T19" s="2">
        <f>HLOOKUP(S19,$AP$3:$AW$4,2,FALSE)</f>
        <v>0</v>
      </c>
      <c r="U19" s="3">
        <f>U17+T19</f>
        <v>0</v>
      </c>
      <c r="V19" s="4" t="s">
        <v>23</v>
      </c>
      <c r="W19" s="2">
        <f>IF(AU19=999,0,RANK(AU19,$AQ19:$AV19,1))</f>
        <v>0</v>
      </c>
      <c r="X19" s="2">
        <f>HLOOKUP(W19,$AP$3:$AW$4,2,FALSE)</f>
        <v>0</v>
      </c>
      <c r="Y19" s="3">
        <f>Y17+X19</f>
        <v>0</v>
      </c>
      <c r="Z19" s="4" t="s">
        <v>23</v>
      </c>
      <c r="AA19" s="2">
        <f>IF(AV19=999,0,RANK(AV19,$AQ19:$AV19,1))</f>
        <v>0</v>
      </c>
      <c r="AB19" s="2">
        <f>HLOOKUP(AA19,$AP$3:$AW$4,2,FALSE)</f>
        <v>0</v>
      </c>
      <c r="AC19" s="3">
        <f>AC17+AB19</f>
        <v>0</v>
      </c>
      <c r="AD19" s="57"/>
      <c r="AE19" s="38" t="str">
        <f>IF(BF19&gt;$AR$4,"",MATCH(1,AY19:BD19,0))</f>
        <v/>
      </c>
      <c r="AF19" s="38" t="str">
        <f>IF(Instructions!$J$18&gt;1,IF(BF19&gt;$AS$4,"",MATCH(2,AY19:BD19,0)),"")</f>
        <v/>
      </c>
      <c r="AG19" s="38" t="str">
        <f>IF(Instructions!$J$18&gt;2,IF(BF19&gt;$AT$4,"",MATCH(3,AY19:BD19,0)),"")</f>
        <v/>
      </c>
      <c r="AH19" s="38" t="str">
        <f>IF(Instructions!$J$18&gt;3,IF(BF19&gt;$AU$4,"",MATCH(4,AY19:BD19,0)),"")</f>
        <v/>
      </c>
      <c r="AI19" s="38" t="str">
        <f>IF(Instructions!$J$18&gt;4,IF(BF19&gt;$AV$4,"",MATCH(5,AY19:BD19,0)),"")</f>
        <v/>
      </c>
      <c r="AJ19" s="57" t="str">
        <f>IF(Instructions!$J$18&gt;5,IF(BF19&gt;0,"",MATCH(6,AY19:BD19,0)),"")</f>
        <v/>
      </c>
      <c r="AK19" s="57" t="str">
        <f>CONCATENATE(IF(AY19=0,"1, ",""),IF(AZ19=0,"2, ",""),IF(BA19=0,"3, ",""),IF(BB19=0,"4, ",""),IF(BC19=0,"5, ",""),IF(BD19=0,"6",""))</f>
        <v>1, 2, 3, 4, 5, 6</v>
      </c>
      <c r="AL19" s="57" t="str">
        <f>IF(BH19&gt;$AQ$1,"JOINT PLACING!!","")</f>
        <v/>
      </c>
      <c r="AM19" s="15">
        <f t="shared" si="0"/>
        <v>0</v>
      </c>
      <c r="AN19" s="14" t="e">
        <f>AN17+AM19</f>
        <v>#REF!</v>
      </c>
      <c r="AO19" s="80"/>
      <c r="AQ19" s="65">
        <f>IF(LEFT(F19,2)="dq",999,IF(LEFT(F19,2)="dn",999,IF(F19="np",999,F19)))</f>
        <v>999</v>
      </c>
      <c r="AR19" s="65">
        <f>IF(LEFT(J19,2)="dq",999,IF(LEFT(J19,2)="dn",999,IF(J19="np",999,J19)))</f>
        <v>999</v>
      </c>
      <c r="AS19" s="65">
        <f>IF(LEFT(N19,2)="dq",999,IF(LEFT(N19,2)="dn",999,IF(N19="np",999,N19)))</f>
        <v>999</v>
      </c>
      <c r="AT19" s="65">
        <f>IF(LEFT(R19,2)="dq",999,IF(LEFT(R19,2)="dn",999,IF(R19="np",999,R19)))</f>
        <v>999</v>
      </c>
      <c r="AU19" s="65">
        <f>IF(LEFT(V19,2)="dq",999,IF(LEFT(V19,2)="dn",999,IF(V19="np",999,V19)))</f>
        <v>999</v>
      </c>
      <c r="AV19" s="65">
        <f>IF(LEFT(Z19,2)="dq",999,IF(LEFT(Z19,2)="dn",999,IF(Z19="np",999,Z19)))</f>
        <v>999</v>
      </c>
      <c r="AY19" s="38">
        <f>G19</f>
        <v>0</v>
      </c>
      <c r="AZ19" s="38">
        <f>K19</f>
        <v>0</v>
      </c>
      <c r="BA19" s="38">
        <f>O19</f>
        <v>0</v>
      </c>
      <c r="BB19" s="38">
        <f>S19</f>
        <v>0</v>
      </c>
      <c r="BC19" s="38">
        <f>W19</f>
        <v>0</v>
      </c>
      <c r="BD19" s="38">
        <f>AA19</f>
        <v>0</v>
      </c>
      <c r="BE19" s="38">
        <f>SUM(6-Instructions!$J$18)</f>
        <v>0</v>
      </c>
      <c r="BF19" s="38">
        <f t="shared" si="2"/>
        <v>6</v>
      </c>
      <c r="BG19" s="38">
        <f>IF(BF19=$AQ$4,$AQ$1,IF(BF19=$AR$4,$AR$1,IF(BF19=$AS$4,$AS$1,IF(BF19=$AT$4,$AT$1,IF(BF19=$AU$4,$AU$1,IF(BF19=$AV$4,$AV$1,IF(BF19=0,0,"ERROR")))))))</f>
        <v>21</v>
      </c>
      <c r="BH19" s="38">
        <f>SUM(AM19+BG19)</f>
        <v>21</v>
      </c>
    </row>
    <row r="20" spans="1:60" x14ac:dyDescent="0.15">
      <c r="A20" s="34">
        <v>8</v>
      </c>
      <c r="B20" s="35" t="s">
        <v>59</v>
      </c>
      <c r="C20" s="35" t="s">
        <v>25</v>
      </c>
      <c r="D20" s="35" t="s">
        <v>26</v>
      </c>
      <c r="E20" s="146" t="s">
        <v>186</v>
      </c>
      <c r="F20" s="207" t="str">
        <f>Validation!F26</f>
        <v xml:space="preserve"> </v>
      </c>
      <c r="G20" s="208"/>
      <c r="H20" s="208"/>
      <c r="I20" s="209"/>
      <c r="J20" s="207" t="str">
        <f>Validation!J26</f>
        <v xml:space="preserve"> </v>
      </c>
      <c r="K20" s="208"/>
      <c r="L20" s="208"/>
      <c r="M20" s="209"/>
      <c r="N20" s="207" t="str">
        <f>Validation!N26</f>
        <v xml:space="preserve"> </v>
      </c>
      <c r="O20" s="208"/>
      <c r="P20" s="208"/>
      <c r="Q20" s="209"/>
      <c r="R20" s="207" t="str">
        <f>Validation!R26</f>
        <v xml:space="preserve"> </v>
      </c>
      <c r="S20" s="208"/>
      <c r="T20" s="208"/>
      <c r="U20" s="209"/>
      <c r="V20" s="207" t="str">
        <f>Validation!V26</f>
        <v xml:space="preserve"> </v>
      </c>
      <c r="W20" s="208"/>
      <c r="X20" s="208"/>
      <c r="Y20" s="209"/>
      <c r="Z20" s="207" t="str">
        <f>Validation!Z26</f>
        <v xml:space="preserve"> </v>
      </c>
      <c r="AA20" s="208"/>
      <c r="AB20" s="208"/>
      <c r="AC20" s="209"/>
      <c r="AD20" s="57"/>
      <c r="AJ20" s="57"/>
      <c r="AK20" s="57"/>
      <c r="AL20" s="37"/>
      <c r="AM20" s="16"/>
      <c r="AN20" s="16"/>
      <c r="AO20" s="55"/>
      <c r="AQ20" s="65"/>
      <c r="AR20" s="65"/>
      <c r="AS20" s="65"/>
      <c r="AT20" s="65"/>
      <c r="AU20" s="65"/>
      <c r="AV20" s="65"/>
    </row>
    <row r="21" spans="1:60" x14ac:dyDescent="0.15">
      <c r="A21" s="42"/>
      <c r="B21" s="43"/>
      <c r="C21" s="43"/>
      <c r="D21" s="43"/>
      <c r="E21" s="147"/>
      <c r="F21" s="4" t="s">
        <v>23</v>
      </c>
      <c r="G21" s="2">
        <f>IF(AQ21=999,0,RANK(AQ21,$AQ21:$AV21,1))</f>
        <v>0</v>
      </c>
      <c r="H21" s="2">
        <f>HLOOKUP(G21,$AP$3:$AW$4,2,FALSE)</f>
        <v>0</v>
      </c>
      <c r="I21" s="3">
        <f>I19+H21</f>
        <v>0</v>
      </c>
      <c r="J21" s="4" t="s">
        <v>23</v>
      </c>
      <c r="K21" s="2">
        <f>IF(AR21=999,0,RANK(AR21,$AQ21:$AV21,1))</f>
        <v>0</v>
      </c>
      <c r="L21" s="2">
        <f>HLOOKUP(K21,$AP$3:$AW$4,2,FALSE)</f>
        <v>0</v>
      </c>
      <c r="M21" s="3">
        <f>M19+L21</f>
        <v>0</v>
      </c>
      <c r="N21" s="4" t="s">
        <v>23</v>
      </c>
      <c r="O21" s="2">
        <f>IF(AS21=999,0,RANK(AS21,$AQ21:$AV21,1))</f>
        <v>0</v>
      </c>
      <c r="P21" s="2">
        <f>HLOOKUP(O21,$AP$3:$AW$4,2,FALSE)</f>
        <v>0</v>
      </c>
      <c r="Q21" s="3">
        <f>Q19+P21</f>
        <v>0</v>
      </c>
      <c r="R21" s="4" t="s">
        <v>23</v>
      </c>
      <c r="S21" s="2">
        <f>IF(AT21=999,0,RANK(AT21,$AQ21:$AV21,1))</f>
        <v>0</v>
      </c>
      <c r="T21" s="2">
        <f>HLOOKUP(S21,$AP$3:$AW$4,2,FALSE)</f>
        <v>0</v>
      </c>
      <c r="U21" s="3">
        <f>U19+T21</f>
        <v>0</v>
      </c>
      <c r="V21" s="4" t="s">
        <v>23</v>
      </c>
      <c r="W21" s="2">
        <f>IF(AU21=999,0,RANK(AU21,$AQ21:$AV21,1))</f>
        <v>0</v>
      </c>
      <c r="X21" s="2">
        <f>HLOOKUP(W21,$AP$3:$AW$4,2,FALSE)</f>
        <v>0</v>
      </c>
      <c r="Y21" s="3">
        <f>Y19+X21</f>
        <v>0</v>
      </c>
      <c r="Z21" s="4" t="s">
        <v>23</v>
      </c>
      <c r="AA21" s="2">
        <f>IF(AV21=999,0,RANK(AV21,$AQ21:$AV21,1))</f>
        <v>0</v>
      </c>
      <c r="AB21" s="2">
        <f>HLOOKUP(AA21,$AP$3:$AW$4,2,FALSE)</f>
        <v>0</v>
      </c>
      <c r="AC21" s="3">
        <f>AC19+AB21</f>
        <v>0</v>
      </c>
      <c r="AD21" s="57"/>
      <c r="AE21" s="38" t="str">
        <f>IF(BF21&gt;$AR$4,"",MATCH(1,AY21:BD21,0))</f>
        <v/>
      </c>
      <c r="AF21" s="38" t="str">
        <f>IF(Instructions!$J$18&gt;1,IF(BF21&gt;$AS$4,"",MATCH(2,AY21:BD21,0)),"")</f>
        <v/>
      </c>
      <c r="AG21" s="38" t="str">
        <f>IF(Instructions!$J$18&gt;2,IF(BF21&gt;$AT$4,"",MATCH(3,AY21:BD21,0)),"")</f>
        <v/>
      </c>
      <c r="AH21" s="38" t="str">
        <f>IF(Instructions!$J$18&gt;3,IF(BF21&gt;$AU$4,"",MATCH(4,AY21:BD21,0)),"")</f>
        <v/>
      </c>
      <c r="AI21" s="38" t="str">
        <f>IF(Instructions!$J$18&gt;4,IF(BF21&gt;$AV$4,"",MATCH(5,AY21:BD21,0)),"")</f>
        <v/>
      </c>
      <c r="AJ21" s="57" t="str">
        <f>IF(Instructions!$J$18&gt;5,IF(BF21&gt;0,"",MATCH(6,AY21:BD21,0)),"")</f>
        <v/>
      </c>
      <c r="AK21" s="57" t="str">
        <f>CONCATENATE(IF(AY21=0,"1, ",""),IF(AZ21=0,"2, ",""),IF(BA21=0,"3, ",""),IF(BB21=0,"4, ",""),IF(BC21=0,"5, ",""),IF(BD21=0,"6",""))</f>
        <v>1, 2, 3, 4, 5, 6</v>
      </c>
      <c r="AL21" s="57" t="str">
        <f>IF(BH21&gt;$AQ$1,"JOINT PLACING!!","")</f>
        <v/>
      </c>
      <c r="AM21" s="15">
        <f t="shared" si="0"/>
        <v>0</v>
      </c>
      <c r="AN21" s="14" t="e">
        <f>AN19+AM21</f>
        <v>#REF!</v>
      </c>
      <c r="AO21" s="80"/>
      <c r="AQ21" s="65">
        <f>IF(LEFT(F21,2)="dq",999,IF(LEFT(F21,2)="dn",999,IF(F21="np",999,F21)))</f>
        <v>999</v>
      </c>
      <c r="AR21" s="65">
        <f>IF(LEFT(J21,2)="dq",999,IF(LEFT(J21,2)="dn",999,IF(J21="np",999,J21)))</f>
        <v>999</v>
      </c>
      <c r="AS21" s="65">
        <f>IF(LEFT(N21,2)="dq",999,IF(LEFT(N21,2)="dn",999,IF(N21="np",999,N21)))</f>
        <v>999</v>
      </c>
      <c r="AT21" s="65">
        <f>IF(LEFT(R21,2)="dq",999,IF(LEFT(R21,2)="dn",999,IF(R21="np",999,R21)))</f>
        <v>999</v>
      </c>
      <c r="AU21" s="65">
        <f>IF(LEFT(V21,2)="dq",999,IF(LEFT(V21,2)="dn",999,IF(V21="np",999,V21)))</f>
        <v>999</v>
      </c>
      <c r="AV21" s="65">
        <f>IF(LEFT(Z21,2)="dq",999,IF(LEFT(Z21,2)="dn",999,IF(Z21="np",999,Z21)))</f>
        <v>999</v>
      </c>
      <c r="AY21" s="38">
        <f>G21</f>
        <v>0</v>
      </c>
      <c r="AZ21" s="38">
        <f>K21</f>
        <v>0</v>
      </c>
      <c r="BA21" s="38">
        <f>O21</f>
        <v>0</v>
      </c>
      <c r="BB21" s="38">
        <f>S21</f>
        <v>0</v>
      </c>
      <c r="BC21" s="38">
        <f>W21</f>
        <v>0</v>
      </c>
      <c r="BD21" s="38">
        <f>AA21</f>
        <v>0</v>
      </c>
      <c r="BE21" s="38">
        <f>SUM(6-Instructions!$J$18)</f>
        <v>0</v>
      </c>
      <c r="BF21" s="38">
        <f t="shared" si="2"/>
        <v>6</v>
      </c>
      <c r="BG21" s="38">
        <f>IF(BF21=$AQ$4,$AQ$1,IF(BF21=$AR$4,$AR$1,IF(BF21=$AS$4,$AS$1,IF(BF21=$AT$4,$AT$1,IF(BF21=$AU$4,$AU$1,IF(BF21=$AV$4,$AV$1,IF(BF21=0,0,"ERROR")))))))</f>
        <v>21</v>
      </c>
      <c r="BH21" s="38">
        <f>SUM(AM21+BG21)</f>
        <v>21</v>
      </c>
    </row>
    <row r="22" spans="1:60" x14ac:dyDescent="0.15">
      <c r="A22" s="34">
        <v>9</v>
      </c>
      <c r="B22" s="35" t="s">
        <v>81</v>
      </c>
      <c r="C22" s="35" t="s">
        <v>25</v>
      </c>
      <c r="D22" s="35" t="s">
        <v>24</v>
      </c>
      <c r="E22" s="144" t="s">
        <v>185</v>
      </c>
      <c r="F22" s="207" t="str">
        <f>Validation!F27</f>
        <v xml:space="preserve"> </v>
      </c>
      <c r="G22" s="208"/>
      <c r="H22" s="208"/>
      <c r="I22" s="209"/>
      <c r="J22" s="207" t="str">
        <f>Validation!J27</f>
        <v xml:space="preserve"> </v>
      </c>
      <c r="K22" s="208"/>
      <c r="L22" s="208"/>
      <c r="M22" s="209"/>
      <c r="N22" s="207" t="str">
        <f>Validation!N27</f>
        <v xml:space="preserve"> </v>
      </c>
      <c r="O22" s="208"/>
      <c r="P22" s="208"/>
      <c r="Q22" s="209"/>
      <c r="R22" s="207" t="str">
        <f>Validation!R27</f>
        <v xml:space="preserve"> </v>
      </c>
      <c r="S22" s="208"/>
      <c r="T22" s="208"/>
      <c r="U22" s="209"/>
      <c r="V22" s="207" t="str">
        <f>Validation!V27</f>
        <v xml:space="preserve"> </v>
      </c>
      <c r="W22" s="208"/>
      <c r="X22" s="208"/>
      <c r="Y22" s="209"/>
      <c r="Z22" s="207" t="str">
        <f>Validation!Z27</f>
        <v xml:space="preserve"> </v>
      </c>
      <c r="AA22" s="208"/>
      <c r="AB22" s="208"/>
      <c r="AC22" s="209"/>
      <c r="AD22" s="57"/>
      <c r="AJ22" s="57"/>
      <c r="AK22" s="57"/>
      <c r="AL22" s="37"/>
      <c r="AM22" s="16"/>
      <c r="AN22" s="16"/>
      <c r="AO22" s="55"/>
      <c r="AQ22" s="65"/>
      <c r="AR22" s="65"/>
      <c r="AS22" s="65"/>
      <c r="AT22" s="65"/>
      <c r="AU22" s="65"/>
      <c r="AV22" s="65"/>
    </row>
    <row r="23" spans="1:60" x14ac:dyDescent="0.15">
      <c r="A23" s="42"/>
      <c r="B23" s="43"/>
      <c r="C23" s="43"/>
      <c r="D23" s="68"/>
      <c r="E23" s="145"/>
      <c r="F23" s="4" t="s">
        <v>23</v>
      </c>
      <c r="G23" s="2">
        <f>IF(AQ23=999,0,RANK(AQ23,$AQ23:$AV23,1))</f>
        <v>0</v>
      </c>
      <c r="H23" s="2">
        <f>HLOOKUP(G23,$AP$3:$AW$4,2,FALSE)</f>
        <v>0</v>
      </c>
      <c r="I23" s="3">
        <f>I21+H23</f>
        <v>0</v>
      </c>
      <c r="J23" s="4" t="s">
        <v>23</v>
      </c>
      <c r="K23" s="2">
        <f>IF(AR23=999,0,RANK(AR23,$AQ23:$AV23,1))</f>
        <v>0</v>
      </c>
      <c r="L23" s="2">
        <f>HLOOKUP(K23,$AP$3:$AW$4,2,FALSE)</f>
        <v>0</v>
      </c>
      <c r="M23" s="3">
        <f>M21+L23</f>
        <v>0</v>
      </c>
      <c r="N23" s="4" t="s">
        <v>23</v>
      </c>
      <c r="O23" s="2">
        <f>IF(AS23=999,0,RANK(AS23,$AQ23:$AV23,1))</f>
        <v>0</v>
      </c>
      <c r="P23" s="2">
        <f>HLOOKUP(O23,$AP$3:$AW$4,2,FALSE)</f>
        <v>0</v>
      </c>
      <c r="Q23" s="3">
        <f>Q21+P23</f>
        <v>0</v>
      </c>
      <c r="R23" s="4" t="s">
        <v>23</v>
      </c>
      <c r="S23" s="2">
        <f>IF(AT23=999,0,RANK(AT23,$AQ23:$AV23,1))</f>
        <v>0</v>
      </c>
      <c r="T23" s="2">
        <f>HLOOKUP(S23,$AP$3:$AW$4,2,FALSE)</f>
        <v>0</v>
      </c>
      <c r="U23" s="3">
        <f>U21+T23</f>
        <v>0</v>
      </c>
      <c r="V23" s="4" t="s">
        <v>23</v>
      </c>
      <c r="W23" s="2">
        <f>IF(AU23=999,0,RANK(AU23,$AQ23:$AV23,1))</f>
        <v>0</v>
      </c>
      <c r="X23" s="2">
        <f>HLOOKUP(W23,$AP$3:$AW$4,2,FALSE)</f>
        <v>0</v>
      </c>
      <c r="Y23" s="3">
        <f>Y21+X23</f>
        <v>0</v>
      </c>
      <c r="Z23" s="4" t="s">
        <v>23</v>
      </c>
      <c r="AA23" s="2">
        <f>IF(AV23=999,0,RANK(AV23,$AQ23:$AV23,1))</f>
        <v>0</v>
      </c>
      <c r="AB23" s="2">
        <f>HLOOKUP(AA23,$AP$3:$AW$4,2,FALSE)</f>
        <v>0</v>
      </c>
      <c r="AC23" s="3">
        <f>AC21+AB23</f>
        <v>0</v>
      </c>
      <c r="AD23" s="57"/>
      <c r="AE23" s="38" t="str">
        <f>IF(BF23&gt;$AR$4,"",MATCH(1,AY23:BD23,0))</f>
        <v/>
      </c>
      <c r="AF23" s="38" t="str">
        <f>IF(Instructions!$J$18&gt;1,IF(BF23&gt;$AS$4,"",MATCH(2,AY23:BD23,0)),"")</f>
        <v/>
      </c>
      <c r="AG23" s="38" t="str">
        <f>IF(Instructions!$J$18&gt;2,IF(BF23&gt;$AT$4,"",MATCH(3,AY23:BD23,0)),"")</f>
        <v/>
      </c>
      <c r="AH23" s="38" t="str">
        <f>IF(Instructions!$J$18&gt;3,IF(BF23&gt;$AU$4,"",MATCH(4,AY23:BD23,0)),"")</f>
        <v/>
      </c>
      <c r="AI23" s="38" t="str">
        <f>IF(Instructions!$J$18&gt;4,IF(BF23&gt;$AV$4,"",MATCH(5,AY23:BD23,0)),"")</f>
        <v/>
      </c>
      <c r="AJ23" s="57" t="str">
        <f>IF(Instructions!$J$18&gt;5,IF(BF23&gt;0,"",MATCH(6,AY23:BD23,0)),"")</f>
        <v/>
      </c>
      <c r="AK23" s="57" t="str">
        <f>CONCATENATE(IF(AY23=0,"1, ",""),IF(AZ23=0,"2, ",""),IF(BA23=0,"3, ",""),IF(BB23=0,"4, ",""),IF(BC23=0,"5, ",""),IF(BD23=0,"6",""))</f>
        <v>1, 2, 3, 4, 5, 6</v>
      </c>
      <c r="AL23" s="57" t="str">
        <f>IF(BH23&gt;$AQ$1,"JOINT PLACING!!","")</f>
        <v/>
      </c>
      <c r="AM23" s="15">
        <f t="shared" si="0"/>
        <v>0</v>
      </c>
      <c r="AN23" s="14" t="e">
        <f>AN21+AM23</f>
        <v>#REF!</v>
      </c>
      <c r="AO23" s="80"/>
      <c r="AQ23" s="65">
        <f>IF(LEFT(F23,2)="dq",999,IF(LEFT(F23,2)="dn",999,IF(F23="np",999,F23)))</f>
        <v>999</v>
      </c>
      <c r="AR23" s="65">
        <f>IF(LEFT(J23,2)="dq",999,IF(LEFT(J23,2)="dn",999,IF(J23="np",999,J23)))</f>
        <v>999</v>
      </c>
      <c r="AS23" s="65">
        <f>IF(LEFT(N23,2)="dq",999,IF(LEFT(N23,2)="dn",999,IF(N23="np",999,N23)))</f>
        <v>999</v>
      </c>
      <c r="AT23" s="65">
        <f>IF(LEFT(R23,2)="dq",999,IF(LEFT(R23,2)="dn",999,IF(R23="np",999,R23)))</f>
        <v>999</v>
      </c>
      <c r="AU23" s="65">
        <f>IF(LEFT(V23,2)="dq",999,IF(LEFT(V23,2)="dn",999,IF(V23="np",999,V23)))</f>
        <v>999</v>
      </c>
      <c r="AV23" s="65">
        <f>IF(LEFT(Z23,2)="dq",999,IF(LEFT(Z23,2)="dn",999,IF(Z23="np",999,Z23)))</f>
        <v>999</v>
      </c>
      <c r="AY23" s="38">
        <f>G23</f>
        <v>0</v>
      </c>
      <c r="AZ23" s="38">
        <f>K23</f>
        <v>0</v>
      </c>
      <c r="BA23" s="38">
        <f>O23</f>
        <v>0</v>
      </c>
      <c r="BB23" s="38">
        <f>S23</f>
        <v>0</v>
      </c>
      <c r="BC23" s="38">
        <f>W23</f>
        <v>0</v>
      </c>
      <c r="BD23" s="38">
        <f>AA23</f>
        <v>0</v>
      </c>
      <c r="BE23" s="38">
        <f>SUM(6-Instructions!$J$18)</f>
        <v>0</v>
      </c>
      <c r="BF23" s="38">
        <f t="shared" si="2"/>
        <v>6</v>
      </c>
      <c r="BG23" s="38">
        <f>IF(BF23=$AQ$4,$AQ$1,IF(BF23=$AR$4,$AR$1,IF(BF23=$AS$4,$AS$1,IF(BF23=$AT$4,$AT$1,IF(BF23=$AU$4,$AU$1,IF(BF23=$AV$4,$AV$1,IF(BF23=0,0,"ERROR")))))))</f>
        <v>21</v>
      </c>
      <c r="BH23" s="38">
        <f>SUM(AM23+BG23)</f>
        <v>21</v>
      </c>
    </row>
    <row r="24" spans="1:60" x14ac:dyDescent="0.15">
      <c r="A24" s="34">
        <v>10</v>
      </c>
      <c r="B24" s="35" t="s">
        <v>81</v>
      </c>
      <c r="C24" s="35" t="s">
        <v>25</v>
      </c>
      <c r="D24" s="35" t="s">
        <v>24</v>
      </c>
      <c r="E24" s="146" t="s">
        <v>186</v>
      </c>
      <c r="F24" s="207" t="str">
        <f>Validation!F28</f>
        <v xml:space="preserve"> </v>
      </c>
      <c r="G24" s="208"/>
      <c r="H24" s="208"/>
      <c r="I24" s="209"/>
      <c r="J24" s="207" t="str">
        <f>Validation!J28</f>
        <v xml:space="preserve"> </v>
      </c>
      <c r="K24" s="208"/>
      <c r="L24" s="208"/>
      <c r="M24" s="209"/>
      <c r="N24" s="207" t="str">
        <f>Validation!N28</f>
        <v xml:space="preserve"> </v>
      </c>
      <c r="O24" s="208"/>
      <c r="P24" s="208"/>
      <c r="Q24" s="209"/>
      <c r="R24" s="207" t="str">
        <f>Validation!R28</f>
        <v xml:space="preserve"> </v>
      </c>
      <c r="S24" s="208"/>
      <c r="T24" s="208"/>
      <c r="U24" s="209"/>
      <c r="V24" s="207" t="str">
        <f>Validation!V28</f>
        <v xml:space="preserve"> </v>
      </c>
      <c r="W24" s="208"/>
      <c r="X24" s="208"/>
      <c r="Y24" s="209"/>
      <c r="Z24" s="207" t="str">
        <f>Validation!Z28</f>
        <v xml:space="preserve"> </v>
      </c>
      <c r="AA24" s="208"/>
      <c r="AB24" s="208"/>
      <c r="AC24" s="209"/>
      <c r="AD24" s="57"/>
      <c r="AJ24" s="57"/>
      <c r="AK24" s="57"/>
      <c r="AL24" s="37"/>
      <c r="AM24" s="16"/>
      <c r="AN24" s="16"/>
      <c r="AO24" s="55"/>
      <c r="AQ24" s="65"/>
      <c r="AR24" s="65"/>
      <c r="AS24" s="65"/>
      <c r="AT24" s="65"/>
      <c r="AU24" s="65"/>
      <c r="AV24" s="65"/>
    </row>
    <row r="25" spans="1:60" x14ac:dyDescent="0.15">
      <c r="A25" s="42"/>
      <c r="B25" s="43"/>
      <c r="C25" s="43"/>
      <c r="D25" s="43"/>
      <c r="E25" s="147"/>
      <c r="F25" s="4" t="s">
        <v>23</v>
      </c>
      <c r="G25" s="2">
        <f>IF(AQ25=999,0,RANK(AQ25,$AQ25:$AV25,1))</f>
        <v>0</v>
      </c>
      <c r="H25" s="2">
        <f>HLOOKUP(G25,$AP$3:$AW$4,2,FALSE)</f>
        <v>0</v>
      </c>
      <c r="I25" s="3">
        <f>I23+H25</f>
        <v>0</v>
      </c>
      <c r="J25" s="4" t="s">
        <v>23</v>
      </c>
      <c r="K25" s="2">
        <f>IF(AR25=999,0,RANK(AR25,$AQ25:$AV25,1))</f>
        <v>0</v>
      </c>
      <c r="L25" s="2">
        <f>HLOOKUP(K25,$AP$3:$AW$4,2,FALSE)</f>
        <v>0</v>
      </c>
      <c r="M25" s="3">
        <f>M23+L25</f>
        <v>0</v>
      </c>
      <c r="N25" s="4" t="s">
        <v>23</v>
      </c>
      <c r="O25" s="2">
        <f>IF(AS25=999,0,RANK(AS25,$AQ25:$AV25,1))</f>
        <v>0</v>
      </c>
      <c r="P25" s="2">
        <f>HLOOKUP(O25,$AP$3:$AW$4,2,FALSE)</f>
        <v>0</v>
      </c>
      <c r="Q25" s="3">
        <f>Q23+P25</f>
        <v>0</v>
      </c>
      <c r="R25" s="4" t="s">
        <v>23</v>
      </c>
      <c r="S25" s="2">
        <f>IF(AT25=999,0,RANK(AT25,$AQ25:$AV25,1))</f>
        <v>0</v>
      </c>
      <c r="T25" s="2">
        <f>HLOOKUP(S25,$AP$3:$AW$4,2,FALSE)</f>
        <v>0</v>
      </c>
      <c r="U25" s="3">
        <f>U23+T25</f>
        <v>0</v>
      </c>
      <c r="V25" s="4" t="s">
        <v>23</v>
      </c>
      <c r="W25" s="2">
        <f>IF(AU25=999,0,RANK(AU25,$AQ25:$AV25,1))</f>
        <v>0</v>
      </c>
      <c r="X25" s="2">
        <f>HLOOKUP(W25,$AP$3:$AW$4,2,FALSE)</f>
        <v>0</v>
      </c>
      <c r="Y25" s="3">
        <f>Y23+X25</f>
        <v>0</v>
      </c>
      <c r="Z25" s="4" t="s">
        <v>23</v>
      </c>
      <c r="AA25" s="2">
        <f>IF(AV25=999,0,RANK(AV25,$AQ25:$AV25,1))</f>
        <v>0</v>
      </c>
      <c r="AB25" s="2">
        <f>HLOOKUP(AA25,$AP$3:$AW$4,2,FALSE)</f>
        <v>0</v>
      </c>
      <c r="AC25" s="3">
        <f>AC23+AB25</f>
        <v>0</v>
      </c>
      <c r="AD25" s="57"/>
      <c r="AE25" s="38" t="str">
        <f>IF(BF25&gt;$AR$4,"",MATCH(1,AY25:BD25,0))</f>
        <v/>
      </c>
      <c r="AF25" s="38" t="str">
        <f>IF(Instructions!$J$18&gt;1,IF(BF25&gt;$AS$4,"",MATCH(2,AY25:BD25,0)),"")</f>
        <v/>
      </c>
      <c r="AG25" s="38" t="str">
        <f>IF(Instructions!$J$18&gt;2,IF(BF25&gt;$AT$4,"",MATCH(3,AY25:BD25,0)),"")</f>
        <v/>
      </c>
      <c r="AH25" s="38" t="str">
        <f>IF(Instructions!$J$18&gt;3,IF(BF25&gt;$AU$4,"",MATCH(4,AY25:BD25,0)),"")</f>
        <v/>
      </c>
      <c r="AI25" s="38" t="str">
        <f>IF(Instructions!$J$18&gt;4,IF(BF25&gt;$AV$4,"",MATCH(5,AY25:BD25,0)),"")</f>
        <v/>
      </c>
      <c r="AJ25" s="57" t="str">
        <f>IF(Instructions!$J$18&gt;5,IF(BF25&gt;0,"",MATCH(6,AY25:BD25,0)),"")</f>
        <v/>
      </c>
      <c r="AK25" s="57" t="str">
        <f>CONCATENATE(IF(AY25=0,"1, ",""),IF(AZ25=0,"2, ",""),IF(BA25=0,"3, ",""),IF(BB25=0,"4, ",""),IF(BC25=0,"5, ",""),IF(BD25=0,"6",""))</f>
        <v>1, 2, 3, 4, 5, 6</v>
      </c>
      <c r="AL25" s="57" t="str">
        <f>IF(BH25&gt;$AQ$1,"JOINT PLACING!!","")</f>
        <v/>
      </c>
      <c r="AM25" s="15">
        <f t="shared" si="0"/>
        <v>0</v>
      </c>
      <c r="AN25" s="14" t="e">
        <f>AN23+AM25</f>
        <v>#REF!</v>
      </c>
      <c r="AO25" s="80"/>
      <c r="AQ25" s="65">
        <f>IF(LEFT(F25,2)="dq",999,IF(LEFT(F25,2)="dn",999,IF(F25="np",999,F25)))</f>
        <v>999</v>
      </c>
      <c r="AR25" s="65">
        <f>IF(LEFT(J25,2)="dq",999,IF(LEFT(J25,2)="dn",999,IF(J25="np",999,J25)))</f>
        <v>999</v>
      </c>
      <c r="AS25" s="65">
        <f>IF(LEFT(N25,2)="dq",999,IF(LEFT(N25,2)="dn",999,IF(N25="np",999,N25)))</f>
        <v>999</v>
      </c>
      <c r="AT25" s="65">
        <f>IF(LEFT(R25,2)="dq",999,IF(LEFT(R25,2)="dn",999,IF(R25="np",999,R25)))</f>
        <v>999</v>
      </c>
      <c r="AU25" s="65">
        <f>IF(LEFT(V25,2)="dq",999,IF(LEFT(V25,2)="dn",999,IF(V25="np",999,V25)))</f>
        <v>999</v>
      </c>
      <c r="AV25" s="65">
        <f>IF(LEFT(Z25,2)="dq",999,IF(LEFT(Z25,2)="dn",999,IF(Z25="np",999,Z25)))</f>
        <v>999</v>
      </c>
      <c r="AY25" s="38">
        <f>G25</f>
        <v>0</v>
      </c>
      <c r="AZ25" s="38">
        <f>K25</f>
        <v>0</v>
      </c>
      <c r="BA25" s="38">
        <f>O25</f>
        <v>0</v>
      </c>
      <c r="BB25" s="38">
        <f>S25</f>
        <v>0</v>
      </c>
      <c r="BC25" s="38">
        <f>W25</f>
        <v>0</v>
      </c>
      <c r="BD25" s="38">
        <f>AA25</f>
        <v>0</v>
      </c>
      <c r="BE25" s="38">
        <f>SUM(6-Instructions!$J$18)</f>
        <v>0</v>
      </c>
      <c r="BF25" s="38">
        <f t="shared" si="2"/>
        <v>6</v>
      </c>
      <c r="BG25" s="38">
        <f>IF(BF25=$AQ$4,$AQ$1,IF(BF25=$AR$4,$AR$1,IF(BF25=$AS$4,$AS$1,IF(BF25=$AT$4,$AT$1,IF(BF25=$AU$4,$AU$1,IF(BF25=$AV$4,$AV$1,IF(BF25=0,0,"ERROR")))))))</f>
        <v>21</v>
      </c>
      <c r="BH25" s="38">
        <f>SUM(AM25+BG25)</f>
        <v>21</v>
      </c>
    </row>
    <row r="26" spans="1:60" x14ac:dyDescent="0.15">
      <c r="A26" s="34">
        <v>11</v>
      </c>
      <c r="B26" s="35" t="s">
        <v>82</v>
      </c>
      <c r="C26" s="35" t="s">
        <v>25</v>
      </c>
      <c r="D26" s="35" t="s">
        <v>27</v>
      </c>
      <c r="E26" s="144" t="s">
        <v>185</v>
      </c>
      <c r="F26" s="207" t="str">
        <f>Validation!F29</f>
        <v xml:space="preserve"> </v>
      </c>
      <c r="G26" s="208"/>
      <c r="H26" s="208"/>
      <c r="I26" s="209"/>
      <c r="J26" s="207" t="str">
        <f>Validation!J29</f>
        <v xml:space="preserve"> </v>
      </c>
      <c r="K26" s="208"/>
      <c r="L26" s="208"/>
      <c r="M26" s="209"/>
      <c r="N26" s="207" t="str">
        <f>Validation!N29</f>
        <v xml:space="preserve"> </v>
      </c>
      <c r="O26" s="208"/>
      <c r="P26" s="208"/>
      <c r="Q26" s="209"/>
      <c r="R26" s="207" t="str">
        <f>Validation!R29</f>
        <v xml:space="preserve"> </v>
      </c>
      <c r="S26" s="208"/>
      <c r="T26" s="208"/>
      <c r="U26" s="209"/>
      <c r="V26" s="207" t="str">
        <f>Validation!V29</f>
        <v xml:space="preserve"> </v>
      </c>
      <c r="W26" s="208"/>
      <c r="X26" s="208"/>
      <c r="Y26" s="209"/>
      <c r="Z26" s="207" t="str">
        <f>Validation!Z29</f>
        <v xml:space="preserve"> </v>
      </c>
      <c r="AA26" s="208"/>
      <c r="AB26" s="208"/>
      <c r="AC26" s="209"/>
      <c r="AD26" s="57"/>
      <c r="AJ26" s="57"/>
      <c r="AK26" s="57"/>
      <c r="AL26" s="37"/>
      <c r="AM26" s="16"/>
      <c r="AN26" s="16"/>
      <c r="AO26" s="55"/>
      <c r="AQ26" s="65"/>
      <c r="AR26" s="65"/>
      <c r="AS26" s="65"/>
      <c r="AT26" s="65"/>
      <c r="AU26" s="65"/>
      <c r="AV26" s="65"/>
    </row>
    <row r="27" spans="1:60" x14ac:dyDescent="0.15">
      <c r="A27" s="42"/>
      <c r="B27" s="43"/>
      <c r="C27" s="43"/>
      <c r="D27" s="68"/>
      <c r="E27" s="145"/>
      <c r="F27" s="4" t="s">
        <v>23</v>
      </c>
      <c r="G27" s="2">
        <f>IF(AQ27=999,0,RANK(AQ27,$AQ27:$AV27,1))</f>
        <v>0</v>
      </c>
      <c r="H27" s="2">
        <f>HLOOKUP(G27,$AP$3:$AW$4,2,FALSE)</f>
        <v>0</v>
      </c>
      <c r="I27" s="3">
        <f>I25+H27</f>
        <v>0</v>
      </c>
      <c r="J27" s="4" t="s">
        <v>23</v>
      </c>
      <c r="K27" s="2">
        <f>IF(AR27=999,0,RANK(AR27,$AQ27:$AV27,1))</f>
        <v>0</v>
      </c>
      <c r="L27" s="2">
        <f>HLOOKUP(K27,$AP$3:$AW$4,2,FALSE)</f>
        <v>0</v>
      </c>
      <c r="M27" s="3">
        <f>M25+L27</f>
        <v>0</v>
      </c>
      <c r="N27" s="4" t="s">
        <v>23</v>
      </c>
      <c r="O27" s="2">
        <f>IF(AS27=999,0,RANK(AS27,$AQ27:$AV27,1))</f>
        <v>0</v>
      </c>
      <c r="P27" s="2">
        <f>HLOOKUP(O27,$AP$3:$AW$4,2,FALSE)</f>
        <v>0</v>
      </c>
      <c r="Q27" s="3">
        <f>Q25+P27</f>
        <v>0</v>
      </c>
      <c r="R27" s="4" t="s">
        <v>23</v>
      </c>
      <c r="S27" s="2">
        <f>IF(AT27=999,0,RANK(AT27,$AQ27:$AV27,1))</f>
        <v>0</v>
      </c>
      <c r="T27" s="2">
        <f>HLOOKUP(S27,$AP$3:$AW$4,2,FALSE)</f>
        <v>0</v>
      </c>
      <c r="U27" s="3">
        <f>U25+T27</f>
        <v>0</v>
      </c>
      <c r="V27" s="4" t="s">
        <v>23</v>
      </c>
      <c r="W27" s="2">
        <f>IF(AU27=999,0,RANK(AU27,$AQ27:$AV27,1))</f>
        <v>0</v>
      </c>
      <c r="X27" s="2">
        <f>HLOOKUP(W27,$AP$3:$AW$4,2,FALSE)</f>
        <v>0</v>
      </c>
      <c r="Y27" s="3">
        <f>Y25+X27</f>
        <v>0</v>
      </c>
      <c r="Z27" s="4" t="s">
        <v>23</v>
      </c>
      <c r="AA27" s="2">
        <f>IF(AV27=999,0,RANK(AV27,$AQ27:$AV27,1))</f>
        <v>0</v>
      </c>
      <c r="AB27" s="2">
        <f>HLOOKUP(AA27,$AP$3:$AW$4,2,FALSE)</f>
        <v>0</v>
      </c>
      <c r="AC27" s="3">
        <f>AC25+AB27</f>
        <v>0</v>
      </c>
      <c r="AD27" s="57"/>
      <c r="AE27" s="38" t="str">
        <f>IF(BF27&gt;$AR$4,"",MATCH(1,AY27:BD27,0))</f>
        <v/>
      </c>
      <c r="AF27" s="38" t="str">
        <f>IF(Instructions!$J$18&gt;1,IF(BF27&gt;$AS$4,"",MATCH(2,AY27:BD27,0)),"")</f>
        <v/>
      </c>
      <c r="AG27" s="38" t="str">
        <f>IF(Instructions!$J$18&gt;2,IF(BF27&gt;$AT$4,"",MATCH(3,AY27:BD27,0)),"")</f>
        <v/>
      </c>
      <c r="AH27" s="38" t="str">
        <f>IF(Instructions!$J$18&gt;3,IF(BF27&gt;$AU$4,"",MATCH(4,AY27:BD27,0)),"")</f>
        <v/>
      </c>
      <c r="AI27" s="38" t="str">
        <f>IF(Instructions!$J$18&gt;4,IF(BF27&gt;$AV$4,"",MATCH(5,AY27:BD27,0)),"")</f>
        <v/>
      </c>
      <c r="AJ27" s="57" t="str">
        <f>IF(Instructions!$J$18&gt;5,IF(BF27&gt;0,"",MATCH(6,AY27:BD27,0)),"")</f>
        <v/>
      </c>
      <c r="AK27" s="57" t="str">
        <f>CONCATENATE(IF(AY27=0,"1, ",""),IF(AZ27=0,"2, ",""),IF(BA27=0,"3, ",""),IF(BB27=0,"4, ",""),IF(BC27=0,"5, ",""),IF(BD27=0,"6",""))</f>
        <v>1, 2, 3, 4, 5, 6</v>
      </c>
      <c r="AL27" s="57" t="str">
        <f>IF(BH27&gt;$AQ$1,"JOINT PLACING!!","")</f>
        <v/>
      </c>
      <c r="AM27" s="15">
        <f t="shared" si="0"/>
        <v>0</v>
      </c>
      <c r="AN27" s="14" t="e">
        <f>AN25+AM27</f>
        <v>#REF!</v>
      </c>
      <c r="AO27" s="80"/>
      <c r="AQ27" s="65">
        <f>IF(LEFT(F27,2)="dq",999,IF(LEFT(F27,2)="dn",999,IF(F27="np",999,F27)))</f>
        <v>999</v>
      </c>
      <c r="AR27" s="65">
        <f>IF(LEFT(J27,2)="dq",999,IF(LEFT(J27,2)="dn",999,IF(J27="np",999,J27)))</f>
        <v>999</v>
      </c>
      <c r="AS27" s="65">
        <f>IF(LEFT(N27,2)="dq",999,IF(LEFT(N27,2)="dn",999,IF(N27="np",999,N27)))</f>
        <v>999</v>
      </c>
      <c r="AT27" s="65">
        <f>IF(LEFT(R27,2)="dq",999,IF(LEFT(R27,2)="dn",999,IF(R27="np",999,R27)))</f>
        <v>999</v>
      </c>
      <c r="AU27" s="65">
        <f>IF(LEFT(V27,2)="dq",999,IF(LEFT(V27,2)="dn",999,IF(V27="np",999,V27)))</f>
        <v>999</v>
      </c>
      <c r="AV27" s="65">
        <f>IF(LEFT(Z27,2)="dq",999,IF(LEFT(Z27,2)="dn",999,IF(Z27="np",999,Z27)))</f>
        <v>999</v>
      </c>
      <c r="AY27" s="38">
        <f>G27</f>
        <v>0</v>
      </c>
      <c r="AZ27" s="38">
        <f>K27</f>
        <v>0</v>
      </c>
      <c r="BA27" s="38">
        <f>O27</f>
        <v>0</v>
      </c>
      <c r="BB27" s="38">
        <f>S27</f>
        <v>0</v>
      </c>
      <c r="BC27" s="38">
        <f>W27</f>
        <v>0</v>
      </c>
      <c r="BD27" s="38">
        <f>AA27</f>
        <v>0</v>
      </c>
      <c r="BE27" s="38">
        <f>SUM(6-Instructions!$J$18)</f>
        <v>0</v>
      </c>
      <c r="BF27" s="38">
        <f t="shared" si="2"/>
        <v>6</v>
      </c>
      <c r="BG27" s="38">
        <f>IF(BF27=$AQ$4,$AQ$1,IF(BF27=$AR$4,$AR$1,IF(BF27=$AS$4,$AS$1,IF(BF27=$AT$4,$AT$1,IF(BF27=$AU$4,$AU$1,IF(BF27=$AV$4,$AV$1,IF(BF27=0,0,"ERROR")))))))</f>
        <v>21</v>
      </c>
      <c r="BH27" s="38">
        <f>SUM(AM27+BG27)</f>
        <v>21</v>
      </c>
    </row>
    <row r="28" spans="1:60" x14ac:dyDescent="0.15">
      <c r="A28" s="34">
        <v>12</v>
      </c>
      <c r="B28" s="35" t="s">
        <v>82</v>
      </c>
      <c r="C28" s="35" t="s">
        <v>25</v>
      </c>
      <c r="D28" s="35" t="s">
        <v>27</v>
      </c>
      <c r="E28" s="146" t="s">
        <v>186</v>
      </c>
      <c r="F28" s="207" t="str">
        <f>Validation!F30</f>
        <v xml:space="preserve"> </v>
      </c>
      <c r="G28" s="208"/>
      <c r="H28" s="208"/>
      <c r="I28" s="209"/>
      <c r="J28" s="207" t="str">
        <f>Validation!J30</f>
        <v xml:space="preserve"> </v>
      </c>
      <c r="K28" s="208"/>
      <c r="L28" s="208"/>
      <c r="M28" s="209"/>
      <c r="N28" s="207" t="str">
        <f>Validation!N30</f>
        <v xml:space="preserve"> </v>
      </c>
      <c r="O28" s="208"/>
      <c r="P28" s="208"/>
      <c r="Q28" s="209"/>
      <c r="R28" s="207" t="str">
        <f>Validation!R30</f>
        <v xml:space="preserve"> </v>
      </c>
      <c r="S28" s="208"/>
      <c r="T28" s="208"/>
      <c r="U28" s="209"/>
      <c r="V28" s="207" t="str">
        <f>Validation!V30</f>
        <v xml:space="preserve"> </v>
      </c>
      <c r="W28" s="208"/>
      <c r="X28" s="208"/>
      <c r="Y28" s="209"/>
      <c r="Z28" s="207" t="str">
        <f>Validation!Z30</f>
        <v xml:space="preserve"> </v>
      </c>
      <c r="AA28" s="208"/>
      <c r="AB28" s="208"/>
      <c r="AC28" s="209"/>
      <c r="AD28" s="57"/>
      <c r="AJ28" s="57"/>
      <c r="AK28" s="57"/>
      <c r="AL28" s="37"/>
      <c r="AM28" s="16"/>
      <c r="AN28" s="16"/>
      <c r="AO28" s="55"/>
      <c r="AQ28" s="65"/>
      <c r="AR28" s="65"/>
      <c r="AS28" s="65"/>
      <c r="AT28" s="65"/>
      <c r="AU28" s="65"/>
      <c r="AV28" s="65"/>
    </row>
    <row r="29" spans="1:60" x14ac:dyDescent="0.15">
      <c r="A29" s="42"/>
      <c r="B29" s="43"/>
      <c r="C29" s="43"/>
      <c r="D29" s="43"/>
      <c r="E29" s="147"/>
      <c r="F29" s="4" t="s">
        <v>23</v>
      </c>
      <c r="G29" s="2">
        <f>IF(AQ29=999,0,RANK(AQ29,$AQ29:$AV29,1))</f>
        <v>0</v>
      </c>
      <c r="H29" s="2">
        <f>HLOOKUP(G29,$AP$3:$AW$4,2,FALSE)</f>
        <v>0</v>
      </c>
      <c r="I29" s="3">
        <f>I27+H29</f>
        <v>0</v>
      </c>
      <c r="J29" s="4" t="s">
        <v>23</v>
      </c>
      <c r="K29" s="2">
        <f>IF(AR29=999,0,RANK(AR29,$AQ29:$AV29,1))</f>
        <v>0</v>
      </c>
      <c r="L29" s="2">
        <f>HLOOKUP(K29,$AP$3:$AW$4,2,FALSE)</f>
        <v>0</v>
      </c>
      <c r="M29" s="3">
        <f>M27+L29</f>
        <v>0</v>
      </c>
      <c r="N29" s="4" t="s">
        <v>23</v>
      </c>
      <c r="O29" s="2">
        <f>IF(AS29=999,0,RANK(AS29,$AQ29:$AV29,1))</f>
        <v>0</v>
      </c>
      <c r="P29" s="2">
        <f>HLOOKUP(O29,$AP$3:$AW$4,2,FALSE)</f>
        <v>0</v>
      </c>
      <c r="Q29" s="3">
        <f>Q27+P29</f>
        <v>0</v>
      </c>
      <c r="R29" s="4" t="s">
        <v>23</v>
      </c>
      <c r="S29" s="2">
        <f>IF(AT29=999,0,RANK(AT29,$AQ29:$AV29,1))</f>
        <v>0</v>
      </c>
      <c r="T29" s="2">
        <f>HLOOKUP(S29,$AP$3:$AW$4,2,FALSE)</f>
        <v>0</v>
      </c>
      <c r="U29" s="3">
        <f>U27+T29</f>
        <v>0</v>
      </c>
      <c r="V29" s="4" t="s">
        <v>23</v>
      </c>
      <c r="W29" s="2">
        <f>IF(AU29=999,0,RANK(AU29,$AQ29:$AV29,1))</f>
        <v>0</v>
      </c>
      <c r="X29" s="2">
        <f>HLOOKUP(W29,$AP$3:$AW$4,2,FALSE)</f>
        <v>0</v>
      </c>
      <c r="Y29" s="3">
        <f>Y27+X29</f>
        <v>0</v>
      </c>
      <c r="Z29" s="4" t="s">
        <v>23</v>
      </c>
      <c r="AA29" s="2">
        <f>IF(AV29=999,0,RANK(AV29,$AQ29:$AV29,1))</f>
        <v>0</v>
      </c>
      <c r="AB29" s="2">
        <f>HLOOKUP(AA29,$AP$3:$AW$4,2,FALSE)</f>
        <v>0</v>
      </c>
      <c r="AC29" s="3">
        <f>AC27+AB29</f>
        <v>0</v>
      </c>
      <c r="AD29" s="57"/>
      <c r="AE29" s="38" t="str">
        <f>IF(BF29&gt;$AR$4,"",MATCH(1,AY29:BD29,0))</f>
        <v/>
      </c>
      <c r="AF29" s="38" t="str">
        <f>IF(Instructions!$J$18&gt;1,IF(BF29&gt;$AS$4,"",MATCH(2,AY29:BD29,0)),"")</f>
        <v/>
      </c>
      <c r="AG29" s="38" t="str">
        <f>IF(Instructions!$J$18&gt;2,IF(BF29&gt;$AT$4,"",MATCH(3,AY29:BD29,0)),"")</f>
        <v/>
      </c>
      <c r="AH29" s="38" t="str">
        <f>IF(Instructions!$J$18&gt;3,IF(BF29&gt;$AU$4,"",MATCH(4,AY29:BD29,0)),"")</f>
        <v/>
      </c>
      <c r="AI29" s="38" t="str">
        <f>IF(Instructions!$J$18&gt;4,IF(BF29&gt;$AV$4,"",MATCH(5,AY29:BD29,0)),"")</f>
        <v/>
      </c>
      <c r="AJ29" s="57" t="str">
        <f>IF(Instructions!$J$18&gt;5,IF(BF29&gt;0,"",MATCH(6,AY29:BD29,0)),"")</f>
        <v/>
      </c>
      <c r="AK29" s="57" t="str">
        <f>CONCATENATE(IF(AY29=0,"1, ",""),IF(AZ29=0,"2, ",""),IF(BA29=0,"3, ",""),IF(BB29=0,"4, ",""),IF(BC29=0,"5, ",""),IF(BD29=0,"6",""))</f>
        <v>1, 2, 3, 4, 5, 6</v>
      </c>
      <c r="AL29" s="57" t="str">
        <f>IF(BH29&gt;$AQ$1,"JOINT PLACING!!","")</f>
        <v/>
      </c>
      <c r="AM29" s="15">
        <f t="shared" si="0"/>
        <v>0</v>
      </c>
      <c r="AN29" s="14" t="e">
        <f>AN27+AM29</f>
        <v>#REF!</v>
      </c>
      <c r="AO29" s="80"/>
      <c r="AQ29" s="65">
        <f>IF(LEFT(F29,2)="dq",999,IF(LEFT(F29,2)="dn",999,IF(F29="np",999,F29)))</f>
        <v>999</v>
      </c>
      <c r="AR29" s="65">
        <f>IF(LEFT(J29,2)="dq",999,IF(LEFT(J29,2)="dn",999,IF(J29="np",999,J29)))</f>
        <v>999</v>
      </c>
      <c r="AS29" s="65">
        <f>IF(LEFT(N29,2)="dq",999,IF(LEFT(N29,2)="dn",999,IF(N29="np",999,N29)))</f>
        <v>999</v>
      </c>
      <c r="AT29" s="65">
        <f>IF(LEFT(R29,2)="dq",999,IF(LEFT(R29,2)="dn",999,IF(R29="np",999,R29)))</f>
        <v>999</v>
      </c>
      <c r="AU29" s="65">
        <f>IF(LEFT(V29,2)="dq",999,IF(LEFT(V29,2)="dn",999,IF(V29="np",999,V29)))</f>
        <v>999</v>
      </c>
      <c r="AV29" s="65">
        <f>IF(LEFT(Z29,2)="dq",999,IF(LEFT(Z29,2)="dn",999,IF(Z29="np",999,Z29)))</f>
        <v>999</v>
      </c>
      <c r="AY29" s="38">
        <f>G29</f>
        <v>0</v>
      </c>
      <c r="AZ29" s="38">
        <f>K29</f>
        <v>0</v>
      </c>
      <c r="BA29" s="38">
        <f>O29</f>
        <v>0</v>
      </c>
      <c r="BB29" s="38">
        <f>S29</f>
        <v>0</v>
      </c>
      <c r="BC29" s="38">
        <f>W29</f>
        <v>0</v>
      </c>
      <c r="BD29" s="38">
        <f>AA29</f>
        <v>0</v>
      </c>
      <c r="BE29" s="38">
        <f>SUM(6-Instructions!$J$18)</f>
        <v>0</v>
      </c>
      <c r="BF29" s="38">
        <f t="shared" si="2"/>
        <v>6</v>
      </c>
      <c r="BG29" s="38">
        <f>IF(BF29=$AQ$4,$AQ$1,IF(BF29=$AR$4,$AR$1,IF(BF29=$AS$4,$AS$1,IF(BF29=$AT$4,$AT$1,IF(BF29=$AU$4,$AU$1,IF(BF29=$AV$4,$AV$1,IF(BF29=0,0,"ERROR")))))))</f>
        <v>21</v>
      </c>
      <c r="BH29" s="38">
        <f>SUM(AM29+BG29)</f>
        <v>21</v>
      </c>
    </row>
    <row r="30" spans="1:60" x14ac:dyDescent="0.15">
      <c r="A30" s="34">
        <v>13</v>
      </c>
      <c r="B30" s="35" t="s">
        <v>57</v>
      </c>
      <c r="C30" s="35" t="s">
        <v>58</v>
      </c>
      <c r="D30" s="67" t="s">
        <v>26</v>
      </c>
      <c r="E30" s="144" t="s">
        <v>185</v>
      </c>
      <c r="F30" s="207" t="str">
        <f>Validation!F31</f>
        <v xml:space="preserve"> </v>
      </c>
      <c r="G30" s="208"/>
      <c r="H30" s="208"/>
      <c r="I30" s="209"/>
      <c r="J30" s="207" t="str">
        <f>Validation!J31</f>
        <v xml:space="preserve"> </v>
      </c>
      <c r="K30" s="208"/>
      <c r="L30" s="208"/>
      <c r="M30" s="209"/>
      <c r="N30" s="207" t="str">
        <f>Validation!N31</f>
        <v xml:space="preserve"> </v>
      </c>
      <c r="O30" s="208"/>
      <c r="P30" s="208"/>
      <c r="Q30" s="209"/>
      <c r="R30" s="207" t="str">
        <f>Validation!R31</f>
        <v xml:space="preserve"> </v>
      </c>
      <c r="S30" s="208"/>
      <c r="T30" s="208"/>
      <c r="U30" s="209"/>
      <c r="V30" s="207" t="str">
        <f>Validation!V31</f>
        <v xml:space="preserve"> </v>
      </c>
      <c r="W30" s="208"/>
      <c r="X30" s="208"/>
      <c r="Y30" s="209"/>
      <c r="Z30" s="207" t="str">
        <f>Validation!Z31</f>
        <v xml:space="preserve"> </v>
      </c>
      <c r="AA30" s="208"/>
      <c r="AB30" s="208"/>
      <c r="AC30" s="209"/>
      <c r="AD30" s="57"/>
      <c r="AJ30" s="57"/>
      <c r="AK30" s="57"/>
      <c r="AL30" s="37"/>
      <c r="AM30" s="16"/>
      <c r="AN30" s="16"/>
      <c r="AO30" s="55"/>
      <c r="AQ30" s="65"/>
      <c r="AR30" s="65"/>
      <c r="AS30" s="65"/>
      <c r="AT30" s="65"/>
      <c r="AU30" s="65"/>
      <c r="AV30" s="65"/>
    </row>
    <row r="31" spans="1:60" x14ac:dyDescent="0.15">
      <c r="A31" s="42"/>
      <c r="B31" s="43"/>
      <c r="C31" s="43"/>
      <c r="D31" s="68"/>
      <c r="E31" s="145"/>
      <c r="F31" s="4" t="s">
        <v>23</v>
      </c>
      <c r="G31" s="2">
        <f>IF(AQ31=999,0,RANK(AQ31,$AQ31:$AV31,1))</f>
        <v>0</v>
      </c>
      <c r="H31" s="2">
        <f>HLOOKUP(G31,$AP$3:$AW$4,2,FALSE)</f>
        <v>0</v>
      </c>
      <c r="I31" s="3">
        <f>I29+H31</f>
        <v>0</v>
      </c>
      <c r="J31" s="4" t="s">
        <v>23</v>
      </c>
      <c r="K31" s="2">
        <f>IF(AR31=999,0,RANK(AR31,$AQ31:$AV31,1))</f>
        <v>0</v>
      </c>
      <c r="L31" s="2">
        <f>HLOOKUP(K31,$AP$3:$AW$4,2,FALSE)</f>
        <v>0</v>
      </c>
      <c r="M31" s="3">
        <f>M29+L31</f>
        <v>0</v>
      </c>
      <c r="N31" s="4" t="s">
        <v>23</v>
      </c>
      <c r="O31" s="2">
        <f>IF(AS31=999,0,RANK(AS31,$AQ31:$AV31,1))</f>
        <v>0</v>
      </c>
      <c r="P31" s="2">
        <f>HLOOKUP(O31,$AP$3:$AW$4,2,FALSE)</f>
        <v>0</v>
      </c>
      <c r="Q31" s="3">
        <f>Q29+P31</f>
        <v>0</v>
      </c>
      <c r="R31" s="4" t="s">
        <v>23</v>
      </c>
      <c r="S31" s="2">
        <f>IF(AT31=999,0,RANK(AT31,$AQ31:$AV31,1))</f>
        <v>0</v>
      </c>
      <c r="T31" s="2">
        <f>HLOOKUP(S31,$AP$3:$AW$4,2,FALSE)</f>
        <v>0</v>
      </c>
      <c r="U31" s="3">
        <f>U29+T31</f>
        <v>0</v>
      </c>
      <c r="V31" s="4" t="s">
        <v>23</v>
      </c>
      <c r="W31" s="2">
        <f>IF(AU31=999,0,RANK(AU31,$AQ31:$AV31,1))</f>
        <v>0</v>
      </c>
      <c r="X31" s="2">
        <f>HLOOKUP(W31,$AP$3:$AW$4,2,FALSE)</f>
        <v>0</v>
      </c>
      <c r="Y31" s="3">
        <f>Y29+X31</f>
        <v>0</v>
      </c>
      <c r="Z31" s="4" t="s">
        <v>23</v>
      </c>
      <c r="AA31" s="2">
        <f>IF(AV31=999,0,RANK(AV31,$AQ31:$AV31,1))</f>
        <v>0</v>
      </c>
      <c r="AB31" s="2">
        <f>HLOOKUP(AA31,$AP$3:$AW$4,2,FALSE)</f>
        <v>0</v>
      </c>
      <c r="AC31" s="3">
        <f>AC29+AB31</f>
        <v>0</v>
      </c>
      <c r="AD31" s="57"/>
      <c r="AE31" s="38" t="str">
        <f>IF(BF31&gt;$AR$4,"",MATCH(1,AY31:BD31,0))</f>
        <v/>
      </c>
      <c r="AF31" s="38" t="str">
        <f>IF(Instructions!$J$18&gt;1,IF(BF31&gt;$AS$4,"",MATCH(2,AY31:BD31,0)),"")</f>
        <v/>
      </c>
      <c r="AG31" s="38" t="str">
        <f>IF(Instructions!$J$18&gt;2,IF(BF31&gt;$AT$4,"",MATCH(3,AY31:BD31,0)),"")</f>
        <v/>
      </c>
      <c r="AH31" s="38" t="str">
        <f>IF(Instructions!$J$18&gt;3,IF(BF31&gt;$AU$4,"",MATCH(4,AY31:BD31,0)),"")</f>
        <v/>
      </c>
      <c r="AI31" s="38" t="str">
        <f>IF(Instructions!$J$18&gt;4,IF(BF31&gt;$AV$4,"",MATCH(5,AY31:BD31,0)),"")</f>
        <v/>
      </c>
      <c r="AJ31" s="57" t="str">
        <f>IF(Instructions!$J$18&gt;5,IF(BF31&gt;0,"",MATCH(6,AY31:BD31,0)),"")</f>
        <v/>
      </c>
      <c r="AK31" s="57" t="str">
        <f>CONCATENATE(IF(AY31=0,"1, ",""),IF(AZ31=0,"2, ",""),IF(BA31=0,"3, ",""),IF(BB31=0,"4, ",""),IF(BC31=0,"5, ",""),IF(BD31=0,"6",""))</f>
        <v>1, 2, 3, 4, 5, 6</v>
      </c>
      <c r="AL31" s="57" t="str">
        <f>IF(BH31&gt;$AQ$1,"JOINT PLACING!!","")</f>
        <v/>
      </c>
      <c r="AM31" s="15">
        <f t="shared" si="0"/>
        <v>0</v>
      </c>
      <c r="AN31" s="14" t="e">
        <f>AN29+AM31</f>
        <v>#REF!</v>
      </c>
      <c r="AO31" s="80"/>
      <c r="AQ31" s="65">
        <f>IF(LEFT(F31,2)="dq",999,IF(LEFT(F31,2)="dn",999,IF(F31="np",999,F31)))</f>
        <v>999</v>
      </c>
      <c r="AR31" s="65">
        <f>IF(LEFT(J31,2)="dq",999,IF(LEFT(J31,2)="dn",999,IF(J31="np",999,J31)))</f>
        <v>999</v>
      </c>
      <c r="AS31" s="65">
        <f>IF(LEFT(N31,2)="dq",999,IF(LEFT(N31,2)="dn",999,IF(N31="np",999,N31)))</f>
        <v>999</v>
      </c>
      <c r="AT31" s="65">
        <f>IF(LEFT(R31,2)="dq",999,IF(LEFT(R31,2)="dn",999,IF(R31="np",999,R31)))</f>
        <v>999</v>
      </c>
      <c r="AU31" s="65">
        <f>IF(LEFT(V31,2)="dq",999,IF(LEFT(V31,2)="dn",999,IF(V31="np",999,V31)))</f>
        <v>999</v>
      </c>
      <c r="AV31" s="65">
        <f>IF(LEFT(Z31,2)="dq",999,IF(LEFT(Z31,2)="dn",999,IF(Z31="np",999,Z31)))</f>
        <v>999</v>
      </c>
      <c r="AY31" s="38">
        <f>G31</f>
        <v>0</v>
      </c>
      <c r="AZ31" s="38">
        <f>K31</f>
        <v>0</v>
      </c>
      <c r="BA31" s="38">
        <f>O31</f>
        <v>0</v>
      </c>
      <c r="BB31" s="38">
        <f>S31</f>
        <v>0</v>
      </c>
      <c r="BC31" s="38">
        <f>W31</f>
        <v>0</v>
      </c>
      <c r="BD31" s="38">
        <f>AA31</f>
        <v>0</v>
      </c>
      <c r="BE31" s="38">
        <f>SUM(6-Instructions!$J$18)</f>
        <v>0</v>
      </c>
      <c r="BF31" s="38">
        <f t="shared" si="2"/>
        <v>6</v>
      </c>
      <c r="BG31" s="38">
        <f>IF(BF31=$AQ$4,$AQ$1,IF(BF31=$AR$4,$AR$1,IF(BF31=$AS$4,$AS$1,IF(BF31=$AT$4,$AT$1,IF(BF31=$AU$4,$AU$1,IF(BF31=$AV$4,$AV$1,IF(BF31=0,0,"ERROR")))))))</f>
        <v>21</v>
      </c>
      <c r="BH31" s="38">
        <f>SUM(AM31+BG31)</f>
        <v>21</v>
      </c>
    </row>
    <row r="32" spans="1:60" x14ac:dyDescent="0.15">
      <c r="A32" s="34">
        <v>14</v>
      </c>
      <c r="B32" s="35" t="s">
        <v>57</v>
      </c>
      <c r="C32" s="35" t="s">
        <v>58</v>
      </c>
      <c r="D32" s="35" t="s">
        <v>26</v>
      </c>
      <c r="E32" s="146" t="s">
        <v>186</v>
      </c>
      <c r="F32" s="207" t="str">
        <f>Validation!F32</f>
        <v xml:space="preserve"> </v>
      </c>
      <c r="G32" s="208"/>
      <c r="H32" s="208"/>
      <c r="I32" s="209"/>
      <c r="J32" s="207" t="str">
        <f>Validation!J32</f>
        <v xml:space="preserve"> </v>
      </c>
      <c r="K32" s="208"/>
      <c r="L32" s="208"/>
      <c r="M32" s="209"/>
      <c r="N32" s="207" t="str">
        <f>Validation!N32</f>
        <v xml:space="preserve"> </v>
      </c>
      <c r="O32" s="208"/>
      <c r="P32" s="208"/>
      <c r="Q32" s="209"/>
      <c r="R32" s="207" t="str">
        <f>Validation!R32</f>
        <v xml:space="preserve"> </v>
      </c>
      <c r="S32" s="208"/>
      <c r="T32" s="208"/>
      <c r="U32" s="209"/>
      <c r="V32" s="207" t="str">
        <f>Validation!V32</f>
        <v xml:space="preserve"> </v>
      </c>
      <c r="W32" s="208"/>
      <c r="X32" s="208"/>
      <c r="Y32" s="209"/>
      <c r="Z32" s="207" t="str">
        <f>Validation!Z32</f>
        <v xml:space="preserve"> </v>
      </c>
      <c r="AA32" s="208"/>
      <c r="AB32" s="208"/>
      <c r="AC32" s="209"/>
      <c r="AD32" s="57"/>
      <c r="AJ32" s="57"/>
      <c r="AK32" s="57"/>
      <c r="AL32" s="37"/>
      <c r="AM32" s="16"/>
      <c r="AN32" s="16"/>
      <c r="AO32" s="55"/>
      <c r="AQ32" s="65"/>
      <c r="AR32" s="65"/>
      <c r="AS32" s="65"/>
      <c r="AT32" s="65"/>
      <c r="AU32" s="65"/>
      <c r="AV32" s="65"/>
    </row>
    <row r="33" spans="1:60" x14ac:dyDescent="0.15">
      <c r="A33" s="42"/>
      <c r="B33" s="43"/>
      <c r="C33" s="43"/>
      <c r="D33" s="43"/>
      <c r="E33" s="147"/>
      <c r="F33" s="4" t="s">
        <v>23</v>
      </c>
      <c r="G33" s="2">
        <f>IF(AQ33=999,0,RANK(AQ33,$AQ33:$AV33,1))</f>
        <v>0</v>
      </c>
      <c r="H33" s="2">
        <f>HLOOKUP(G33,$AP$3:$AW$4,2,FALSE)</f>
        <v>0</v>
      </c>
      <c r="I33" s="3">
        <f>I31+H33</f>
        <v>0</v>
      </c>
      <c r="J33" s="4" t="s">
        <v>23</v>
      </c>
      <c r="K33" s="2">
        <f>IF(AR33=999,0,RANK(AR33,$AQ33:$AV33,1))</f>
        <v>0</v>
      </c>
      <c r="L33" s="2">
        <f>HLOOKUP(K33,$AP$3:$AW$4,2,FALSE)</f>
        <v>0</v>
      </c>
      <c r="M33" s="3">
        <f>M31+L33</f>
        <v>0</v>
      </c>
      <c r="N33" s="4" t="s">
        <v>23</v>
      </c>
      <c r="O33" s="2">
        <f>IF(AS33=999,0,RANK(AS33,$AQ33:$AV33,1))</f>
        <v>0</v>
      </c>
      <c r="P33" s="2">
        <f>HLOOKUP(O33,$AP$3:$AW$4,2,FALSE)</f>
        <v>0</v>
      </c>
      <c r="Q33" s="3">
        <f>Q31+P33</f>
        <v>0</v>
      </c>
      <c r="R33" s="4" t="s">
        <v>23</v>
      </c>
      <c r="S33" s="2">
        <f>IF(AT33=999,0,RANK(AT33,$AQ33:$AV33,1))</f>
        <v>0</v>
      </c>
      <c r="T33" s="2">
        <f>HLOOKUP(S33,$AP$3:$AW$4,2,FALSE)</f>
        <v>0</v>
      </c>
      <c r="U33" s="3">
        <f>U31+T33</f>
        <v>0</v>
      </c>
      <c r="V33" s="4" t="s">
        <v>23</v>
      </c>
      <c r="W33" s="2">
        <f>IF(AU33=999,0,RANK(AU33,$AQ33:$AV33,1))</f>
        <v>0</v>
      </c>
      <c r="X33" s="2">
        <f>HLOOKUP(W33,$AP$3:$AW$4,2,FALSE)</f>
        <v>0</v>
      </c>
      <c r="Y33" s="3">
        <f>Y31+X33</f>
        <v>0</v>
      </c>
      <c r="Z33" s="4" t="s">
        <v>23</v>
      </c>
      <c r="AA33" s="2">
        <f>IF(AV33=999,0,RANK(AV33,$AQ33:$AV33,1))</f>
        <v>0</v>
      </c>
      <c r="AB33" s="2">
        <f>HLOOKUP(AA33,$AP$3:$AW$4,2,FALSE)</f>
        <v>0</v>
      </c>
      <c r="AC33" s="3">
        <f>AC31+AB33</f>
        <v>0</v>
      </c>
      <c r="AD33" s="57"/>
      <c r="AE33" s="38" t="str">
        <f>IF(BF33&gt;$AR$4,"",MATCH(1,AY33:BD33,0))</f>
        <v/>
      </c>
      <c r="AF33" s="38" t="str">
        <f>IF(Instructions!$J$18&gt;1,IF(BF33&gt;$AS$4,"",MATCH(2,AY33:BD33,0)),"")</f>
        <v/>
      </c>
      <c r="AG33" s="38" t="str">
        <f>IF(Instructions!$J$18&gt;2,IF(BF33&gt;$AT$4,"",MATCH(3,AY33:BD33,0)),"")</f>
        <v/>
      </c>
      <c r="AH33" s="38" t="str">
        <f>IF(Instructions!$J$18&gt;3,IF(BF33&gt;$AU$4,"",MATCH(4,AY33:BD33,0)),"")</f>
        <v/>
      </c>
      <c r="AI33" s="38" t="str">
        <f>IF(Instructions!$J$18&gt;4,IF(BF33&gt;$AV$4,"",MATCH(5,AY33:BD33,0)),"")</f>
        <v/>
      </c>
      <c r="AJ33" s="57" t="str">
        <f>IF(Instructions!$J$18&gt;5,IF(BF33&gt;0,"",MATCH(6,AY33:BD33,0)),"")</f>
        <v/>
      </c>
      <c r="AK33" s="57" t="str">
        <f>CONCATENATE(IF(AY33=0,"1, ",""),IF(AZ33=0,"2, ",""),IF(BA33=0,"3, ",""),IF(BB33=0,"4, ",""),IF(BC33=0,"5, ",""),IF(BD33=0,"6",""))</f>
        <v>1, 2, 3, 4, 5, 6</v>
      </c>
      <c r="AL33" s="57" t="str">
        <f>IF(BH33&gt;$AQ$1,"JOINT PLACING!!","")</f>
        <v/>
      </c>
      <c r="AM33" s="15">
        <f t="shared" si="0"/>
        <v>0</v>
      </c>
      <c r="AN33" s="14" t="e">
        <f>AN31+AM33</f>
        <v>#REF!</v>
      </c>
      <c r="AO33" s="80"/>
      <c r="AQ33" s="65">
        <f>IF(LEFT(F33,2)="dq",999,IF(LEFT(F33,2)="dn",999,IF(F33="np",999,F33)))</f>
        <v>999</v>
      </c>
      <c r="AR33" s="65">
        <f>IF(LEFT(J33,2)="dq",999,IF(LEFT(J33,2)="dn",999,IF(J33="np",999,J33)))</f>
        <v>999</v>
      </c>
      <c r="AS33" s="65">
        <f>IF(LEFT(N33,2)="dq",999,IF(LEFT(N33,2)="dn",999,IF(N33="np",999,N33)))</f>
        <v>999</v>
      </c>
      <c r="AT33" s="65">
        <f>IF(LEFT(R33,2)="dq",999,IF(LEFT(R33,2)="dn",999,IF(R33="np",999,R33)))</f>
        <v>999</v>
      </c>
      <c r="AU33" s="65">
        <f>IF(LEFT(V33,2)="dq",999,IF(LEFT(V33,2)="dn",999,IF(V33="np",999,V33)))</f>
        <v>999</v>
      </c>
      <c r="AV33" s="65">
        <f>IF(LEFT(Z33,2)="dq",999,IF(LEFT(Z33,2)="dn",999,IF(Z33="np",999,Z33)))</f>
        <v>999</v>
      </c>
      <c r="AY33" s="38">
        <f>G33</f>
        <v>0</v>
      </c>
      <c r="AZ33" s="38">
        <f>K33</f>
        <v>0</v>
      </c>
      <c r="BA33" s="38">
        <f>O33</f>
        <v>0</v>
      </c>
      <c r="BB33" s="38">
        <f>S33</f>
        <v>0</v>
      </c>
      <c r="BC33" s="38">
        <f>W33</f>
        <v>0</v>
      </c>
      <c r="BD33" s="38">
        <f>AA33</f>
        <v>0</v>
      </c>
      <c r="BE33" s="38">
        <f>SUM(6-Instructions!$J$18)</f>
        <v>0</v>
      </c>
      <c r="BF33" s="38">
        <f t="shared" si="2"/>
        <v>6</v>
      </c>
      <c r="BG33" s="38">
        <f>IF(BF33=$AQ$4,$AQ$1,IF(BF33=$AR$4,$AR$1,IF(BF33=$AS$4,$AS$1,IF(BF33=$AT$4,$AT$1,IF(BF33=$AU$4,$AU$1,IF(BF33=$AV$4,$AV$1,IF(BF33=0,0,"ERROR")))))))</f>
        <v>21</v>
      </c>
      <c r="BH33" s="38">
        <f>SUM(AM33+BG33)</f>
        <v>21</v>
      </c>
    </row>
    <row r="34" spans="1:60" x14ac:dyDescent="0.15">
      <c r="A34" s="34">
        <v>15</v>
      </c>
      <c r="B34" s="35" t="s">
        <v>59</v>
      </c>
      <c r="C34" s="35" t="s">
        <v>25</v>
      </c>
      <c r="D34" s="67" t="s">
        <v>24</v>
      </c>
      <c r="E34" s="144" t="s">
        <v>185</v>
      </c>
      <c r="F34" s="207" t="str">
        <f>Validation!F33</f>
        <v xml:space="preserve"> </v>
      </c>
      <c r="G34" s="208"/>
      <c r="H34" s="208"/>
      <c r="I34" s="209"/>
      <c r="J34" s="207" t="str">
        <f>Validation!J33</f>
        <v xml:space="preserve"> </v>
      </c>
      <c r="K34" s="208"/>
      <c r="L34" s="208"/>
      <c r="M34" s="209"/>
      <c r="N34" s="207" t="str">
        <f>Validation!N33</f>
        <v xml:space="preserve"> </v>
      </c>
      <c r="O34" s="208"/>
      <c r="P34" s="208"/>
      <c r="Q34" s="209"/>
      <c r="R34" s="207" t="str">
        <f>Validation!R33</f>
        <v xml:space="preserve"> </v>
      </c>
      <c r="S34" s="208"/>
      <c r="T34" s="208"/>
      <c r="U34" s="209"/>
      <c r="V34" s="207" t="str">
        <f>Validation!V33</f>
        <v xml:space="preserve"> </v>
      </c>
      <c r="W34" s="208"/>
      <c r="X34" s="208"/>
      <c r="Y34" s="209"/>
      <c r="Z34" s="207" t="str">
        <f>Validation!Z33</f>
        <v xml:space="preserve"> </v>
      </c>
      <c r="AA34" s="208"/>
      <c r="AB34" s="208"/>
      <c r="AC34" s="209"/>
      <c r="AD34" s="57"/>
      <c r="AJ34" s="57"/>
      <c r="AK34" s="57"/>
      <c r="AL34" s="37"/>
      <c r="AM34" s="16"/>
      <c r="AN34" s="16"/>
      <c r="AO34" s="55"/>
      <c r="AQ34" s="65"/>
      <c r="AR34" s="65"/>
      <c r="AS34" s="65"/>
      <c r="AT34" s="65"/>
      <c r="AU34" s="65"/>
      <c r="AV34" s="65"/>
    </row>
    <row r="35" spans="1:60" x14ac:dyDescent="0.15">
      <c r="A35" s="42"/>
      <c r="B35" s="43"/>
      <c r="C35" s="43"/>
      <c r="D35" s="68"/>
      <c r="E35" s="145"/>
      <c r="F35" s="4" t="s">
        <v>23</v>
      </c>
      <c r="G35" s="2">
        <f>IF(AQ35=999,0,RANK(AQ35,$AQ35:$AV35,1))</f>
        <v>0</v>
      </c>
      <c r="H35" s="2">
        <f>HLOOKUP(G35,$AP$3:$AW$4,2,FALSE)</f>
        <v>0</v>
      </c>
      <c r="I35" s="3">
        <f>I33+H35</f>
        <v>0</v>
      </c>
      <c r="J35" s="4" t="s">
        <v>23</v>
      </c>
      <c r="K35" s="2">
        <f>IF(AR35=999,0,RANK(AR35,$AQ35:$AV35,1))</f>
        <v>0</v>
      </c>
      <c r="L35" s="2">
        <f>HLOOKUP(K35,$AP$3:$AW$4,2,FALSE)</f>
        <v>0</v>
      </c>
      <c r="M35" s="3">
        <f>M33+L35</f>
        <v>0</v>
      </c>
      <c r="N35" s="4" t="s">
        <v>23</v>
      </c>
      <c r="O35" s="2">
        <f>IF(AS35=999,0,RANK(AS35,$AQ35:$AV35,1))</f>
        <v>0</v>
      </c>
      <c r="P35" s="2">
        <f>HLOOKUP(O35,$AP$3:$AW$4,2,FALSE)</f>
        <v>0</v>
      </c>
      <c r="Q35" s="3">
        <f>Q33+P35</f>
        <v>0</v>
      </c>
      <c r="R35" s="4" t="s">
        <v>23</v>
      </c>
      <c r="S35" s="2">
        <f>IF(AT35=999,0,RANK(AT35,$AQ35:$AV35,1))</f>
        <v>0</v>
      </c>
      <c r="T35" s="2">
        <f>HLOOKUP(S35,$AP$3:$AW$4,2,FALSE)</f>
        <v>0</v>
      </c>
      <c r="U35" s="3">
        <f>U33+T35</f>
        <v>0</v>
      </c>
      <c r="V35" s="4" t="s">
        <v>23</v>
      </c>
      <c r="W35" s="2">
        <f>IF(AU35=999,0,RANK(AU35,$AQ35:$AV35,1))</f>
        <v>0</v>
      </c>
      <c r="X35" s="2">
        <f>HLOOKUP(W35,$AP$3:$AW$4,2,FALSE)</f>
        <v>0</v>
      </c>
      <c r="Y35" s="3">
        <f>Y33+X35</f>
        <v>0</v>
      </c>
      <c r="Z35" s="4" t="s">
        <v>23</v>
      </c>
      <c r="AA35" s="2">
        <f>IF(AV35=999,0,RANK(AV35,$AQ35:$AV35,1))</f>
        <v>0</v>
      </c>
      <c r="AB35" s="2">
        <f>HLOOKUP(AA35,$AP$3:$AW$4,2,FALSE)</f>
        <v>0</v>
      </c>
      <c r="AC35" s="3">
        <f>AC33+AB35</f>
        <v>0</v>
      </c>
      <c r="AD35" s="57"/>
      <c r="AE35" s="38" t="str">
        <f>IF(BF35&gt;$AR$4,"",MATCH(1,AY35:BD35,0))</f>
        <v/>
      </c>
      <c r="AF35" s="38" t="str">
        <f>IF(Instructions!$J$18&gt;1,IF(BF35&gt;$AS$4,"",MATCH(2,AY35:BD35,0)),"")</f>
        <v/>
      </c>
      <c r="AG35" s="38" t="str">
        <f>IF(Instructions!$J$18&gt;2,IF(BF35&gt;$AT$4,"",MATCH(3,AY35:BD35,0)),"")</f>
        <v/>
      </c>
      <c r="AH35" s="38" t="str">
        <f>IF(Instructions!$J$18&gt;3,IF(BF35&gt;$AU$4,"",MATCH(4,AY35:BD35,0)),"")</f>
        <v/>
      </c>
      <c r="AI35" s="38" t="str">
        <f>IF(Instructions!$J$18&gt;4,IF(BF35&gt;$AV$4,"",MATCH(5,AY35:BD35,0)),"")</f>
        <v/>
      </c>
      <c r="AJ35" s="57" t="str">
        <f>IF(Instructions!$J$18&gt;5,IF(BF35&gt;0,"",MATCH(6,AY35:BD35,0)),"")</f>
        <v/>
      </c>
      <c r="AK35" s="57" t="str">
        <f>CONCATENATE(IF(AY35=0,"1, ",""),IF(AZ35=0,"2, ",""),IF(BA35=0,"3, ",""),IF(BB35=0,"4, ",""),IF(BC35=0,"5, ",""),IF(BD35=0,"6",""))</f>
        <v>1, 2, 3, 4, 5, 6</v>
      </c>
      <c r="AL35" s="57" t="str">
        <f>IF(BH35&gt;$AQ$1,"JOINT PLACING!!","")</f>
        <v/>
      </c>
      <c r="AM35" s="15">
        <f t="shared" si="0"/>
        <v>0</v>
      </c>
      <c r="AN35" s="14" t="e">
        <f>AN33+AM35</f>
        <v>#REF!</v>
      </c>
      <c r="AO35" s="80"/>
      <c r="AQ35" s="65">
        <f>IF(LEFT(F35,2)="dq",999,IF(LEFT(F35,2)="dn",999,IF(F35="np",999,F35)))</f>
        <v>999</v>
      </c>
      <c r="AR35" s="65">
        <f>IF(LEFT(J35,2)="dq",999,IF(LEFT(J35,2)="dn",999,IF(J35="np",999,J35)))</f>
        <v>999</v>
      </c>
      <c r="AS35" s="65">
        <f>IF(LEFT(N35,2)="dq",999,IF(LEFT(N35,2)="dn",999,IF(N35="np",999,N35)))</f>
        <v>999</v>
      </c>
      <c r="AT35" s="65">
        <f>IF(LEFT(R35,2)="dq",999,IF(LEFT(R35,2)="dn",999,IF(R35="np",999,R35)))</f>
        <v>999</v>
      </c>
      <c r="AU35" s="65">
        <f>IF(LEFT(V35,2)="dq",999,IF(LEFT(V35,2)="dn",999,IF(V35="np",999,V35)))</f>
        <v>999</v>
      </c>
      <c r="AV35" s="65">
        <f>IF(LEFT(Z35,2)="dq",999,IF(LEFT(Z35,2)="dn",999,IF(Z35="np",999,Z35)))</f>
        <v>999</v>
      </c>
      <c r="AY35" s="38">
        <f>G35</f>
        <v>0</v>
      </c>
      <c r="AZ35" s="38">
        <f>K35</f>
        <v>0</v>
      </c>
      <c r="BA35" s="38">
        <f>O35</f>
        <v>0</v>
      </c>
      <c r="BB35" s="38">
        <f>S35</f>
        <v>0</v>
      </c>
      <c r="BC35" s="38">
        <f>W35</f>
        <v>0</v>
      </c>
      <c r="BD35" s="38">
        <f>AA35</f>
        <v>0</v>
      </c>
      <c r="BE35" s="38">
        <f>SUM(6-Instructions!$J$18)</f>
        <v>0</v>
      </c>
      <c r="BF35" s="38">
        <f t="shared" si="2"/>
        <v>6</v>
      </c>
      <c r="BG35" s="38">
        <f>IF(BF35=$AQ$4,$AQ$1,IF(BF35=$AR$4,$AR$1,IF(BF35=$AS$4,$AS$1,IF(BF35=$AT$4,$AT$1,IF(BF35=$AU$4,$AU$1,IF(BF35=$AV$4,$AV$1,IF(BF35=0,0,"ERROR")))))))</f>
        <v>21</v>
      </c>
      <c r="BH35" s="38">
        <f>SUM(AM35+BG35)</f>
        <v>21</v>
      </c>
    </row>
    <row r="36" spans="1:60" x14ac:dyDescent="0.15">
      <c r="A36" s="34">
        <v>16</v>
      </c>
      <c r="B36" s="35" t="s">
        <v>59</v>
      </c>
      <c r="C36" s="35" t="s">
        <v>25</v>
      </c>
      <c r="D36" s="35" t="s">
        <v>24</v>
      </c>
      <c r="E36" s="146" t="s">
        <v>186</v>
      </c>
      <c r="F36" s="207" t="str">
        <f>Validation!F34</f>
        <v xml:space="preserve"> </v>
      </c>
      <c r="G36" s="208"/>
      <c r="H36" s="208"/>
      <c r="I36" s="209"/>
      <c r="J36" s="207" t="str">
        <f>Validation!J34</f>
        <v xml:space="preserve"> </v>
      </c>
      <c r="K36" s="208"/>
      <c r="L36" s="208"/>
      <c r="M36" s="209"/>
      <c r="N36" s="207" t="str">
        <f>Validation!N34</f>
        <v xml:space="preserve"> </v>
      </c>
      <c r="O36" s="208"/>
      <c r="P36" s="208"/>
      <c r="Q36" s="209"/>
      <c r="R36" s="207" t="str">
        <f>Validation!R34</f>
        <v xml:space="preserve"> </v>
      </c>
      <c r="S36" s="208"/>
      <c r="T36" s="208"/>
      <c r="U36" s="209"/>
      <c r="V36" s="207" t="str">
        <f>Validation!V34</f>
        <v xml:space="preserve"> </v>
      </c>
      <c r="W36" s="208"/>
      <c r="X36" s="208"/>
      <c r="Y36" s="209"/>
      <c r="Z36" s="207" t="str">
        <f>Validation!Z34</f>
        <v xml:space="preserve"> </v>
      </c>
      <c r="AA36" s="208"/>
      <c r="AB36" s="208"/>
      <c r="AC36" s="209"/>
      <c r="AD36" s="57"/>
      <c r="AJ36" s="57"/>
      <c r="AK36" s="57"/>
      <c r="AL36" s="37"/>
      <c r="AM36" s="16"/>
      <c r="AN36" s="16"/>
      <c r="AO36" s="55"/>
      <c r="AQ36" s="65"/>
      <c r="AR36" s="65"/>
      <c r="AS36" s="65"/>
      <c r="AT36" s="65"/>
      <c r="AU36" s="65"/>
      <c r="AV36" s="65"/>
    </row>
    <row r="37" spans="1:60" x14ac:dyDescent="0.15">
      <c r="A37" s="42"/>
      <c r="B37" s="69"/>
      <c r="C37" s="69"/>
      <c r="D37" s="69"/>
      <c r="E37" s="147"/>
      <c r="F37" s="4" t="s">
        <v>23</v>
      </c>
      <c r="G37" s="2">
        <f>IF(AQ37=999,0,RANK(AQ37,$AQ37:$AV37,1))</f>
        <v>0</v>
      </c>
      <c r="H37" s="2">
        <f>HLOOKUP(G37,$AP$3:$AW$4,2,FALSE)</f>
        <v>0</v>
      </c>
      <c r="I37" s="3">
        <f>I35+H37</f>
        <v>0</v>
      </c>
      <c r="J37" s="4" t="s">
        <v>23</v>
      </c>
      <c r="K37" s="2">
        <f>IF(AR37=999,0,RANK(AR37,$AQ37:$AV37,1))</f>
        <v>0</v>
      </c>
      <c r="L37" s="2">
        <f>HLOOKUP(K37,$AP$3:$AW$4,2,FALSE)</f>
        <v>0</v>
      </c>
      <c r="M37" s="3">
        <f>M35+L37</f>
        <v>0</v>
      </c>
      <c r="N37" s="4" t="s">
        <v>23</v>
      </c>
      <c r="O37" s="2">
        <f>IF(AS37=999,0,RANK(AS37,$AQ37:$AV37,1))</f>
        <v>0</v>
      </c>
      <c r="P37" s="2">
        <f>HLOOKUP(O37,$AP$3:$AW$4,2,FALSE)</f>
        <v>0</v>
      </c>
      <c r="Q37" s="3">
        <f>Q35+P37</f>
        <v>0</v>
      </c>
      <c r="R37" s="4" t="s">
        <v>23</v>
      </c>
      <c r="S37" s="2">
        <f>IF(AT37=999,0,RANK(AT37,$AQ37:$AV37,1))</f>
        <v>0</v>
      </c>
      <c r="T37" s="2">
        <f>HLOOKUP(S37,$AP$3:$AW$4,2,FALSE)</f>
        <v>0</v>
      </c>
      <c r="U37" s="3">
        <f>U35+T37</f>
        <v>0</v>
      </c>
      <c r="V37" s="4" t="s">
        <v>23</v>
      </c>
      <c r="W37" s="2">
        <f>IF(AU37=999,0,RANK(AU37,$AQ37:$AV37,1))</f>
        <v>0</v>
      </c>
      <c r="X37" s="2">
        <f>HLOOKUP(W37,$AP$3:$AW$4,2,FALSE)</f>
        <v>0</v>
      </c>
      <c r="Y37" s="3">
        <f>Y35+X37</f>
        <v>0</v>
      </c>
      <c r="Z37" s="4" t="s">
        <v>23</v>
      </c>
      <c r="AA37" s="2">
        <f>IF(AV37=999,0,RANK(AV37,$AQ37:$AV37,1))</f>
        <v>0</v>
      </c>
      <c r="AB37" s="2">
        <f>HLOOKUP(AA37,$AP$3:$AW$4,2,FALSE)</f>
        <v>0</v>
      </c>
      <c r="AC37" s="3">
        <f>AC35+AB37</f>
        <v>0</v>
      </c>
      <c r="AD37" s="57"/>
      <c r="AE37" s="38" t="str">
        <f>IF(BF37&gt;$AR$4,"",MATCH(1,AY37:BD37,0))</f>
        <v/>
      </c>
      <c r="AF37" s="38" t="str">
        <f>IF(Instructions!$J$18&gt;1,IF(BF37&gt;$AS$4,"",MATCH(2,AY37:BD37,0)),"")</f>
        <v/>
      </c>
      <c r="AG37" s="38" t="str">
        <f>IF(Instructions!$J$18&gt;2,IF(BF37&gt;$AT$4,"",MATCH(3,AY37:BD37,0)),"")</f>
        <v/>
      </c>
      <c r="AH37" s="38" t="str">
        <f>IF(Instructions!$J$18&gt;3,IF(BF37&gt;$AU$4,"",MATCH(4,AY37:BD37,0)),"")</f>
        <v/>
      </c>
      <c r="AI37" s="38" t="str">
        <f>IF(Instructions!$J$18&gt;4,IF(BF37&gt;$AV$4,"",MATCH(5,AY37:BD37,0)),"")</f>
        <v/>
      </c>
      <c r="AJ37" s="57" t="str">
        <f>IF(Instructions!$J$18&gt;5,IF(BF37&gt;0,"",MATCH(6,AY37:BD37,0)),"")</f>
        <v/>
      </c>
      <c r="AK37" s="57" t="str">
        <f>CONCATENATE(IF(AY37=0,"1, ",""),IF(AZ37=0,"2, ",""),IF(BA37=0,"3, ",""),IF(BB37=0,"4, ",""),IF(BC37=0,"5, ",""),IF(BD37=0,"6",""))</f>
        <v>1, 2, 3, 4, 5, 6</v>
      </c>
      <c r="AL37" s="57" t="str">
        <f>IF(BH37&gt;$AQ$1,"JOINT PLACING!!","")</f>
        <v/>
      </c>
      <c r="AM37" s="15">
        <f t="shared" si="0"/>
        <v>0</v>
      </c>
      <c r="AN37" s="14" t="e">
        <f>AN35+AM37</f>
        <v>#REF!</v>
      </c>
      <c r="AO37" s="80"/>
      <c r="AQ37" s="65">
        <f>IF(LEFT(F37,2)="dq",999,IF(LEFT(F37,2)="dn",999,IF(F37="np",999,F37)))</f>
        <v>999</v>
      </c>
      <c r="AR37" s="65">
        <f>IF(LEFT(J37,2)="dq",999,IF(LEFT(J37,2)="dn",999,IF(J37="np",999,J37)))</f>
        <v>999</v>
      </c>
      <c r="AS37" s="65">
        <f>IF(LEFT(N37,2)="dq",999,IF(LEFT(N37,2)="dn",999,IF(N37="np",999,N37)))</f>
        <v>999</v>
      </c>
      <c r="AT37" s="65">
        <f>IF(LEFT(R37,2)="dq",999,IF(LEFT(R37,2)="dn",999,IF(R37="np",999,R37)))</f>
        <v>999</v>
      </c>
      <c r="AU37" s="65">
        <f>IF(LEFT(V37,2)="dq",999,IF(LEFT(V37,2)="dn",999,IF(V37="np",999,V37)))</f>
        <v>999</v>
      </c>
      <c r="AV37" s="65">
        <f>IF(LEFT(Z37,2)="dq",999,IF(LEFT(Z37,2)="dn",999,IF(Z37="np",999,Z37)))</f>
        <v>999</v>
      </c>
      <c r="AY37" s="38">
        <f>G37</f>
        <v>0</v>
      </c>
      <c r="AZ37" s="38">
        <f>K37</f>
        <v>0</v>
      </c>
      <c r="BA37" s="38">
        <f>O37</f>
        <v>0</v>
      </c>
      <c r="BB37" s="38">
        <f>S37</f>
        <v>0</v>
      </c>
      <c r="BC37" s="38">
        <f>W37</f>
        <v>0</v>
      </c>
      <c r="BD37" s="38">
        <f>AA37</f>
        <v>0</v>
      </c>
      <c r="BE37" s="38">
        <f>SUM(6-Instructions!$J$18)</f>
        <v>0</v>
      </c>
      <c r="BF37" s="38">
        <f t="shared" si="2"/>
        <v>6</v>
      </c>
      <c r="BG37" s="38">
        <f>IF(BF37=$AQ$4,$AQ$1,IF(BF37=$AR$4,$AR$1,IF(BF37=$AS$4,$AS$1,IF(BF37=$AT$4,$AT$1,IF(BF37=$AU$4,$AU$1,IF(BF37=$AV$4,$AV$1,IF(BF37=0,0,"ERROR")))))))</f>
        <v>21</v>
      </c>
      <c r="BH37" s="38">
        <f>SUM(AM37+BG37)</f>
        <v>21</v>
      </c>
    </row>
    <row r="38" spans="1:60" x14ac:dyDescent="0.15">
      <c r="A38" s="34">
        <v>17</v>
      </c>
      <c r="B38" s="35" t="s">
        <v>81</v>
      </c>
      <c r="C38" s="35" t="s">
        <v>25</v>
      </c>
      <c r="D38" s="67" t="s">
        <v>27</v>
      </c>
      <c r="E38" s="144" t="s">
        <v>185</v>
      </c>
      <c r="F38" s="207" t="str">
        <f>Validation!F35</f>
        <v xml:space="preserve"> </v>
      </c>
      <c r="G38" s="208"/>
      <c r="H38" s="208"/>
      <c r="I38" s="209"/>
      <c r="J38" s="207" t="str">
        <f>Validation!J35</f>
        <v xml:space="preserve"> </v>
      </c>
      <c r="K38" s="208"/>
      <c r="L38" s="208"/>
      <c r="M38" s="209"/>
      <c r="N38" s="207" t="str">
        <f>Validation!N35</f>
        <v xml:space="preserve"> </v>
      </c>
      <c r="O38" s="208"/>
      <c r="P38" s="208"/>
      <c r="Q38" s="209"/>
      <c r="R38" s="207" t="str">
        <f>Validation!R35</f>
        <v xml:space="preserve"> </v>
      </c>
      <c r="S38" s="208"/>
      <c r="T38" s="208"/>
      <c r="U38" s="209"/>
      <c r="V38" s="207" t="str">
        <f>Validation!V35</f>
        <v xml:space="preserve"> </v>
      </c>
      <c r="W38" s="208"/>
      <c r="X38" s="208"/>
      <c r="Y38" s="209"/>
      <c r="Z38" s="207" t="str">
        <f>Validation!Z35</f>
        <v xml:space="preserve"> </v>
      </c>
      <c r="AA38" s="208"/>
      <c r="AB38" s="208"/>
      <c r="AC38" s="209"/>
      <c r="AD38" s="57"/>
      <c r="AJ38" s="57"/>
      <c r="AK38" s="57"/>
      <c r="AL38" s="37"/>
      <c r="AM38" s="16"/>
      <c r="AN38" s="16"/>
      <c r="AO38" s="55"/>
      <c r="AQ38" s="65"/>
      <c r="AR38" s="65"/>
      <c r="AS38" s="65"/>
      <c r="AT38" s="65"/>
      <c r="AU38" s="65"/>
      <c r="AV38" s="65"/>
    </row>
    <row r="39" spans="1:60" x14ac:dyDescent="0.15">
      <c r="A39" s="42"/>
      <c r="B39" s="43"/>
      <c r="C39" s="43"/>
      <c r="D39" s="68"/>
      <c r="E39" s="145"/>
      <c r="F39" s="4" t="s">
        <v>23</v>
      </c>
      <c r="G39" s="2">
        <f>IF(AQ39=999,0,RANK(AQ39,$AQ39:$AV39,1))</f>
        <v>0</v>
      </c>
      <c r="H39" s="2">
        <f>HLOOKUP(G39,$AP$3:$AW$4,2,FALSE)</f>
        <v>0</v>
      </c>
      <c r="I39" s="3">
        <f>I37+H39</f>
        <v>0</v>
      </c>
      <c r="J39" s="4" t="s">
        <v>23</v>
      </c>
      <c r="K39" s="2">
        <f>IF(AR39=999,0,RANK(AR39,$AQ39:$AV39,1))</f>
        <v>0</v>
      </c>
      <c r="L39" s="2">
        <f>HLOOKUP(K39,$AP$3:$AW$4,2,FALSE)</f>
        <v>0</v>
      </c>
      <c r="M39" s="3">
        <f>M37+L39</f>
        <v>0</v>
      </c>
      <c r="N39" s="4" t="s">
        <v>23</v>
      </c>
      <c r="O39" s="2">
        <f>IF(AS39=999,0,RANK(AS39,$AQ39:$AV39,1))</f>
        <v>0</v>
      </c>
      <c r="P39" s="2">
        <f>HLOOKUP(O39,$AP$3:$AW$4,2,FALSE)</f>
        <v>0</v>
      </c>
      <c r="Q39" s="3">
        <f>Q37+P39</f>
        <v>0</v>
      </c>
      <c r="R39" s="4" t="s">
        <v>23</v>
      </c>
      <c r="S39" s="2">
        <f>IF(AT39=999,0,RANK(AT39,$AQ39:$AV39,1))</f>
        <v>0</v>
      </c>
      <c r="T39" s="2">
        <f>HLOOKUP(S39,$AP$3:$AW$4,2,FALSE)</f>
        <v>0</v>
      </c>
      <c r="U39" s="3">
        <f>U37+T39</f>
        <v>0</v>
      </c>
      <c r="V39" s="4" t="s">
        <v>23</v>
      </c>
      <c r="W39" s="2">
        <f>IF(AU39=999,0,RANK(AU39,$AQ39:$AV39,1))</f>
        <v>0</v>
      </c>
      <c r="X39" s="2">
        <f>HLOOKUP(W39,$AP$3:$AW$4,2,FALSE)</f>
        <v>0</v>
      </c>
      <c r="Y39" s="3">
        <f>Y37+X39</f>
        <v>0</v>
      </c>
      <c r="Z39" s="4" t="s">
        <v>23</v>
      </c>
      <c r="AA39" s="2">
        <f>IF(AV39=999,0,RANK(AV39,$AQ39:$AV39,1))</f>
        <v>0</v>
      </c>
      <c r="AB39" s="2">
        <f>HLOOKUP(AA39,$AP$3:$AW$4,2,FALSE)</f>
        <v>0</v>
      </c>
      <c r="AC39" s="3">
        <f>AC37+AB39</f>
        <v>0</v>
      </c>
      <c r="AD39" s="57"/>
      <c r="AE39" s="38" t="str">
        <f>IF(BF39&gt;$AR$4,"",MATCH(1,AY39:BD39,0))</f>
        <v/>
      </c>
      <c r="AF39" s="38" t="str">
        <f>IF(Instructions!$J$18&gt;1,IF(BF39&gt;$AS$4,"",MATCH(2,AY39:BD39,0)),"")</f>
        <v/>
      </c>
      <c r="AG39" s="38" t="str">
        <f>IF(Instructions!$J$18&gt;2,IF(BF39&gt;$AT$4,"",MATCH(3,AY39:BD39,0)),"")</f>
        <v/>
      </c>
      <c r="AH39" s="38" t="str">
        <f>IF(Instructions!$J$18&gt;3,IF(BF39&gt;$AU$4,"",MATCH(4,AY39:BD39,0)),"")</f>
        <v/>
      </c>
      <c r="AI39" s="38" t="str">
        <f>IF(Instructions!$J$18&gt;4,IF(BF39&gt;$AV$4,"",MATCH(5,AY39:BD39,0)),"")</f>
        <v/>
      </c>
      <c r="AJ39" s="57" t="str">
        <f>IF(Instructions!$J$18&gt;5,IF(BF39&gt;0,"",MATCH(6,AY39:BD39,0)),"")</f>
        <v/>
      </c>
      <c r="AK39" s="57" t="str">
        <f>CONCATENATE(IF(AY39=0,"1, ",""),IF(AZ39=0,"2, ",""),IF(BA39=0,"3, ",""),IF(BB39=0,"4, ",""),IF(BC39=0,"5, ",""),IF(BD39=0,"6",""))</f>
        <v>1, 2, 3, 4, 5, 6</v>
      </c>
      <c r="AL39" s="57" t="str">
        <f>IF(BH39&gt;$AQ$1,"JOINT PLACING!!","")</f>
        <v/>
      </c>
      <c r="AM39" s="15">
        <f t="shared" si="0"/>
        <v>0</v>
      </c>
      <c r="AN39" s="14" t="e">
        <f>AN37+AM39</f>
        <v>#REF!</v>
      </c>
      <c r="AO39" s="80"/>
      <c r="AQ39" s="65">
        <f>IF(LEFT(F39,2)="dq",999,IF(LEFT(F39,2)="dn",999,IF(F39="np",999,F39)))</f>
        <v>999</v>
      </c>
      <c r="AR39" s="65">
        <f>IF(LEFT(J39,2)="dq",999,IF(LEFT(J39,2)="dn",999,IF(J39="np",999,J39)))</f>
        <v>999</v>
      </c>
      <c r="AS39" s="65">
        <f>IF(LEFT(N39,2)="dq",999,IF(LEFT(N39,2)="dn",999,IF(N39="np",999,N39)))</f>
        <v>999</v>
      </c>
      <c r="AT39" s="65">
        <f>IF(LEFT(R39,2)="dq",999,IF(LEFT(R39,2)="dn",999,IF(R39="np",999,R39)))</f>
        <v>999</v>
      </c>
      <c r="AU39" s="65">
        <f>IF(LEFT(V39,2)="dq",999,IF(LEFT(V39,2)="dn",999,IF(V39="np",999,V39)))</f>
        <v>999</v>
      </c>
      <c r="AV39" s="65">
        <f>IF(LEFT(Z39,2)="dq",999,IF(LEFT(Z39,2)="dn",999,IF(Z39="np",999,Z39)))</f>
        <v>999</v>
      </c>
      <c r="AY39" s="38">
        <f>G39</f>
        <v>0</v>
      </c>
      <c r="AZ39" s="38">
        <f>K39</f>
        <v>0</v>
      </c>
      <c r="BA39" s="38">
        <f>O39</f>
        <v>0</v>
      </c>
      <c r="BB39" s="38">
        <f>S39</f>
        <v>0</v>
      </c>
      <c r="BC39" s="38">
        <f>W39</f>
        <v>0</v>
      </c>
      <c r="BD39" s="38">
        <f>AA39</f>
        <v>0</v>
      </c>
      <c r="BE39" s="38">
        <f>SUM(6-Instructions!$J$18)</f>
        <v>0</v>
      </c>
      <c r="BF39" s="38">
        <f t="shared" si="2"/>
        <v>6</v>
      </c>
      <c r="BG39" s="38">
        <f>IF(BF39=$AQ$4,$AQ$1,IF(BF39=$AR$4,$AR$1,IF(BF39=$AS$4,$AS$1,IF(BF39=$AT$4,$AT$1,IF(BF39=$AU$4,$AU$1,IF(BF39=$AV$4,$AV$1,IF(BF39=0,0,"ERROR")))))))</f>
        <v>21</v>
      </c>
      <c r="BH39" s="38">
        <f>SUM(AM39+BG39)</f>
        <v>21</v>
      </c>
    </row>
    <row r="40" spans="1:60" x14ac:dyDescent="0.15">
      <c r="A40" s="34">
        <v>18</v>
      </c>
      <c r="B40" s="35" t="s">
        <v>81</v>
      </c>
      <c r="C40" s="35" t="s">
        <v>25</v>
      </c>
      <c r="D40" s="35" t="s">
        <v>27</v>
      </c>
      <c r="E40" s="146" t="s">
        <v>186</v>
      </c>
      <c r="F40" s="207" t="str">
        <f>Validation!F36</f>
        <v xml:space="preserve"> </v>
      </c>
      <c r="G40" s="208"/>
      <c r="H40" s="208"/>
      <c r="I40" s="209"/>
      <c r="J40" s="207" t="str">
        <f>Validation!J36</f>
        <v xml:space="preserve"> </v>
      </c>
      <c r="K40" s="208"/>
      <c r="L40" s="208"/>
      <c r="M40" s="209"/>
      <c r="N40" s="207" t="str">
        <f>Validation!N36</f>
        <v xml:space="preserve"> </v>
      </c>
      <c r="O40" s="208"/>
      <c r="P40" s="208"/>
      <c r="Q40" s="209"/>
      <c r="R40" s="207" t="str">
        <f>Validation!R36</f>
        <v xml:space="preserve"> </v>
      </c>
      <c r="S40" s="208"/>
      <c r="T40" s="208"/>
      <c r="U40" s="209"/>
      <c r="V40" s="207" t="str">
        <f>Validation!V36</f>
        <v xml:space="preserve"> </v>
      </c>
      <c r="W40" s="208"/>
      <c r="X40" s="208"/>
      <c r="Y40" s="209"/>
      <c r="Z40" s="207" t="str">
        <f>Validation!Z36</f>
        <v xml:space="preserve"> </v>
      </c>
      <c r="AA40" s="208"/>
      <c r="AB40" s="208"/>
      <c r="AC40" s="209"/>
      <c r="AD40" s="57"/>
      <c r="AJ40" s="57"/>
      <c r="AK40" s="57"/>
      <c r="AL40" s="37"/>
      <c r="AM40" s="16"/>
      <c r="AN40" s="16"/>
      <c r="AO40" s="55"/>
      <c r="AQ40" s="65"/>
      <c r="AR40" s="65"/>
      <c r="AS40" s="65"/>
      <c r="AT40" s="65"/>
      <c r="AU40" s="65"/>
      <c r="AV40" s="65"/>
    </row>
    <row r="41" spans="1:60" x14ac:dyDescent="0.15">
      <c r="A41" s="42"/>
      <c r="B41" s="43"/>
      <c r="C41" s="43"/>
      <c r="D41" s="43"/>
      <c r="E41" s="147"/>
      <c r="F41" s="4" t="s">
        <v>23</v>
      </c>
      <c r="G41" s="2">
        <f>IF(AQ41=999,0,RANK(AQ41,$AQ41:$AV41,1))</f>
        <v>0</v>
      </c>
      <c r="H41" s="2">
        <f>HLOOKUP(G41,$AP$3:$AW$4,2,FALSE)</f>
        <v>0</v>
      </c>
      <c r="I41" s="3">
        <f>I39+H41</f>
        <v>0</v>
      </c>
      <c r="J41" s="4" t="s">
        <v>23</v>
      </c>
      <c r="K41" s="2">
        <f>IF(AR41=999,0,RANK(AR41,$AQ41:$AV41,1))</f>
        <v>0</v>
      </c>
      <c r="L41" s="2">
        <f>HLOOKUP(K41,$AP$3:$AW$4,2,FALSE)</f>
        <v>0</v>
      </c>
      <c r="M41" s="3">
        <f>M39+L41</f>
        <v>0</v>
      </c>
      <c r="N41" s="4" t="s">
        <v>23</v>
      </c>
      <c r="O41" s="2">
        <f>IF(AS41=999,0,RANK(AS41,$AQ41:$AV41,1))</f>
        <v>0</v>
      </c>
      <c r="P41" s="2">
        <f>HLOOKUP(O41,$AP$3:$AW$4,2,FALSE)</f>
        <v>0</v>
      </c>
      <c r="Q41" s="3">
        <f>Q39+P41</f>
        <v>0</v>
      </c>
      <c r="R41" s="4" t="s">
        <v>23</v>
      </c>
      <c r="S41" s="2">
        <f>IF(AT41=999,0,RANK(AT41,$AQ41:$AV41,1))</f>
        <v>0</v>
      </c>
      <c r="T41" s="2">
        <f>HLOOKUP(S41,$AP$3:$AW$4,2,FALSE)</f>
        <v>0</v>
      </c>
      <c r="U41" s="3">
        <f>U39+T41</f>
        <v>0</v>
      </c>
      <c r="V41" s="4" t="s">
        <v>23</v>
      </c>
      <c r="W41" s="2">
        <f>IF(AU41=999,0,RANK(AU41,$AQ41:$AV41,1))</f>
        <v>0</v>
      </c>
      <c r="X41" s="2">
        <f>HLOOKUP(W41,$AP$3:$AW$4,2,FALSE)</f>
        <v>0</v>
      </c>
      <c r="Y41" s="3">
        <f>Y39+X41</f>
        <v>0</v>
      </c>
      <c r="Z41" s="4" t="s">
        <v>23</v>
      </c>
      <c r="AA41" s="2">
        <f>IF(AV41=999,0,RANK(AV41,$AQ41:$AV41,1))</f>
        <v>0</v>
      </c>
      <c r="AB41" s="2">
        <f>HLOOKUP(AA41,$AP$3:$AW$4,2,FALSE)</f>
        <v>0</v>
      </c>
      <c r="AC41" s="3">
        <f>AC39+AB41</f>
        <v>0</v>
      </c>
      <c r="AD41" s="57"/>
      <c r="AE41" s="38" t="str">
        <f>IF(BF41&gt;$AR$4,"",MATCH(1,AY41:BD41,0))</f>
        <v/>
      </c>
      <c r="AF41" s="38" t="str">
        <f>IF(Instructions!$J$18&gt;1,IF(BF41&gt;$AS$4,"",MATCH(2,AY41:BD41,0)),"")</f>
        <v/>
      </c>
      <c r="AG41" s="38" t="str">
        <f>IF(Instructions!$J$18&gt;2,IF(BF41&gt;$AT$4,"",MATCH(3,AY41:BD41,0)),"")</f>
        <v/>
      </c>
      <c r="AH41" s="38" t="str">
        <f>IF(Instructions!$J$18&gt;3,IF(BF41&gt;$AU$4,"",MATCH(4,AY41:BD41,0)),"")</f>
        <v/>
      </c>
      <c r="AI41" s="38" t="str">
        <f>IF(Instructions!$J$18&gt;4,IF(BF41&gt;$AV$4,"",MATCH(5,AY41:BD41,0)),"")</f>
        <v/>
      </c>
      <c r="AJ41" s="57" t="str">
        <f>IF(Instructions!$J$18&gt;5,IF(BF41&gt;0,"",MATCH(6,AY41:BD41,0)),"")</f>
        <v/>
      </c>
      <c r="AK41" s="57" t="str">
        <f>CONCATENATE(IF(AY41=0,"1, ",""),IF(AZ41=0,"2, ",""),IF(BA41=0,"3, ",""),IF(BB41=0,"4, ",""),IF(BC41=0,"5, ",""),IF(BD41=0,"6",""))</f>
        <v>1, 2, 3, 4, 5, 6</v>
      </c>
      <c r="AL41" s="57" t="str">
        <f>IF(BH41&gt;$AQ$1,"JOINT PLACING!!","")</f>
        <v/>
      </c>
      <c r="AM41" s="15">
        <f t="shared" si="0"/>
        <v>0</v>
      </c>
      <c r="AN41" s="14" t="e">
        <f>AN39+AM41</f>
        <v>#REF!</v>
      </c>
      <c r="AO41" s="80"/>
      <c r="AQ41" s="65">
        <f>IF(LEFT(F41,2)="dq",999,IF(LEFT(F41,2)="dn",999,IF(F41="np",999,F41)))</f>
        <v>999</v>
      </c>
      <c r="AR41" s="65">
        <f>IF(LEFT(J41,2)="dq",999,IF(LEFT(J41,2)="dn",999,IF(J41="np",999,J41)))</f>
        <v>999</v>
      </c>
      <c r="AS41" s="65">
        <f>IF(LEFT(N41,2)="dq",999,IF(LEFT(N41,2)="dn",999,IF(N41="np",999,N41)))</f>
        <v>999</v>
      </c>
      <c r="AT41" s="65">
        <f>IF(LEFT(R41,2)="dq",999,IF(LEFT(R41,2)="dn",999,IF(R41="np",999,R41)))</f>
        <v>999</v>
      </c>
      <c r="AU41" s="65">
        <f>IF(LEFT(V41,2)="dq",999,IF(LEFT(V41,2)="dn",999,IF(V41="np",999,V41)))</f>
        <v>999</v>
      </c>
      <c r="AV41" s="65">
        <f>IF(LEFT(Z41,2)="dq",999,IF(LEFT(Z41,2)="dn",999,IF(Z41="np",999,Z41)))</f>
        <v>999</v>
      </c>
      <c r="AY41" s="38">
        <f>G41</f>
        <v>0</v>
      </c>
      <c r="AZ41" s="38">
        <f>K41</f>
        <v>0</v>
      </c>
      <c r="BA41" s="38">
        <f>O41</f>
        <v>0</v>
      </c>
      <c r="BB41" s="38">
        <f>S41</f>
        <v>0</v>
      </c>
      <c r="BC41" s="38">
        <f>W41</f>
        <v>0</v>
      </c>
      <c r="BD41" s="38">
        <f>AA41</f>
        <v>0</v>
      </c>
      <c r="BE41" s="38">
        <f>SUM(6-Instructions!$J$18)</f>
        <v>0</v>
      </c>
      <c r="BF41" s="38">
        <f t="shared" si="2"/>
        <v>6</v>
      </c>
      <c r="BG41" s="38">
        <f>IF(BF41=$AQ$4,$AQ$1,IF(BF41=$AR$4,$AR$1,IF(BF41=$AS$4,$AS$1,IF(BF41=$AT$4,$AT$1,IF(BF41=$AU$4,$AU$1,IF(BF41=$AV$4,$AV$1,IF(BF41=0,0,"ERROR")))))))</f>
        <v>21</v>
      </c>
      <c r="BH41" s="38">
        <f>SUM(AM41+BG41)</f>
        <v>21</v>
      </c>
    </row>
    <row r="42" spans="1:60" x14ac:dyDescent="0.15">
      <c r="A42" s="34">
        <v>19</v>
      </c>
      <c r="B42" s="35" t="s">
        <v>82</v>
      </c>
      <c r="C42" s="35" t="s">
        <v>25</v>
      </c>
      <c r="D42" s="67" t="s">
        <v>28</v>
      </c>
      <c r="E42" s="144" t="s">
        <v>185</v>
      </c>
      <c r="F42" s="207" t="str">
        <f>Validation!F37</f>
        <v xml:space="preserve"> </v>
      </c>
      <c r="G42" s="208"/>
      <c r="H42" s="208"/>
      <c r="I42" s="209"/>
      <c r="J42" s="207" t="str">
        <f>Validation!J37</f>
        <v xml:space="preserve"> </v>
      </c>
      <c r="K42" s="208"/>
      <c r="L42" s="208"/>
      <c r="M42" s="209"/>
      <c r="N42" s="207" t="str">
        <f>Validation!N37</f>
        <v xml:space="preserve"> </v>
      </c>
      <c r="O42" s="208"/>
      <c r="P42" s="208"/>
      <c r="Q42" s="209"/>
      <c r="R42" s="207" t="str">
        <f>Validation!R37</f>
        <v xml:space="preserve"> </v>
      </c>
      <c r="S42" s="208"/>
      <c r="T42" s="208"/>
      <c r="U42" s="209"/>
      <c r="V42" s="207" t="str">
        <f>Validation!V37</f>
        <v xml:space="preserve"> </v>
      </c>
      <c r="W42" s="208"/>
      <c r="X42" s="208"/>
      <c r="Y42" s="209"/>
      <c r="Z42" s="207" t="str">
        <f>Validation!Z37</f>
        <v xml:space="preserve"> </v>
      </c>
      <c r="AA42" s="208"/>
      <c r="AB42" s="208"/>
      <c r="AC42" s="209"/>
      <c r="AD42" s="57"/>
      <c r="AJ42" s="57"/>
      <c r="AK42" s="57"/>
      <c r="AL42" s="37"/>
      <c r="AM42" s="16"/>
      <c r="AN42" s="16"/>
      <c r="AO42" s="55"/>
      <c r="AQ42" s="65"/>
      <c r="AR42" s="65"/>
      <c r="AS42" s="65"/>
      <c r="AT42" s="65"/>
      <c r="AU42" s="65"/>
      <c r="AV42" s="65"/>
    </row>
    <row r="43" spans="1:60" x14ac:dyDescent="0.15">
      <c r="A43" s="42"/>
      <c r="B43" s="43"/>
      <c r="C43" s="43"/>
      <c r="D43" s="68"/>
      <c r="E43" s="145"/>
      <c r="F43" s="4" t="s">
        <v>23</v>
      </c>
      <c r="G43" s="2">
        <f>IF(AQ43=999,0,RANK(AQ43,$AQ43:$AV43,1))</f>
        <v>0</v>
      </c>
      <c r="H43" s="2">
        <f>HLOOKUP(G43,$AP$3:$AW$4,2,FALSE)</f>
        <v>0</v>
      </c>
      <c r="I43" s="3">
        <f>I41+H43</f>
        <v>0</v>
      </c>
      <c r="J43" s="4" t="s">
        <v>23</v>
      </c>
      <c r="K43" s="2">
        <f>IF(AR43=999,0,RANK(AR43,$AQ43:$AV43,1))</f>
        <v>0</v>
      </c>
      <c r="L43" s="2">
        <f>HLOOKUP(K43,$AP$3:$AW$4,2,FALSE)</f>
        <v>0</v>
      </c>
      <c r="M43" s="3">
        <f>M41+L43</f>
        <v>0</v>
      </c>
      <c r="N43" s="4" t="s">
        <v>23</v>
      </c>
      <c r="O43" s="2">
        <f>IF(AS43=999,0,RANK(AS43,$AQ43:$AV43,1))</f>
        <v>0</v>
      </c>
      <c r="P43" s="2">
        <f>HLOOKUP(O43,$AP$3:$AW$4,2,FALSE)</f>
        <v>0</v>
      </c>
      <c r="Q43" s="3">
        <f>Q41+P43</f>
        <v>0</v>
      </c>
      <c r="R43" s="4" t="s">
        <v>23</v>
      </c>
      <c r="S43" s="2">
        <f>IF(AT43=999,0,RANK(AT43,$AQ43:$AV43,1))</f>
        <v>0</v>
      </c>
      <c r="T43" s="2">
        <f>HLOOKUP(S43,$AP$3:$AW$4,2,FALSE)</f>
        <v>0</v>
      </c>
      <c r="U43" s="3">
        <f>U41+T43</f>
        <v>0</v>
      </c>
      <c r="V43" s="4" t="s">
        <v>23</v>
      </c>
      <c r="W43" s="2">
        <f>IF(AU43=999,0,RANK(AU43,$AQ43:$AV43,1))</f>
        <v>0</v>
      </c>
      <c r="X43" s="2">
        <f>HLOOKUP(W43,$AP$3:$AW$4,2,FALSE)</f>
        <v>0</v>
      </c>
      <c r="Y43" s="3">
        <f>Y41+X43</f>
        <v>0</v>
      </c>
      <c r="Z43" s="4" t="s">
        <v>23</v>
      </c>
      <c r="AA43" s="2">
        <f>IF(AV43=999,0,RANK(AV43,$AQ43:$AV43,1))</f>
        <v>0</v>
      </c>
      <c r="AB43" s="2">
        <f>HLOOKUP(AA43,$AP$3:$AW$4,2,FALSE)</f>
        <v>0</v>
      </c>
      <c r="AC43" s="3">
        <f>AC41+AB43</f>
        <v>0</v>
      </c>
      <c r="AD43" s="57"/>
      <c r="AE43" s="38" t="str">
        <f>IF(BF43&gt;$AR$4,"",MATCH(1,AY43:BD43,0))</f>
        <v/>
      </c>
      <c r="AF43" s="38" t="str">
        <f>IF(Instructions!$J$18&gt;1,IF(BF43&gt;$AS$4,"",MATCH(2,AY43:BD43,0)),"")</f>
        <v/>
      </c>
      <c r="AG43" s="38" t="str">
        <f>IF(Instructions!$J$18&gt;2,IF(BF43&gt;$AT$4,"",MATCH(3,AY43:BD43,0)),"")</f>
        <v/>
      </c>
      <c r="AH43" s="38" t="str">
        <f>IF(Instructions!$J$18&gt;3,IF(BF43&gt;$AU$4,"",MATCH(4,AY43:BD43,0)),"")</f>
        <v/>
      </c>
      <c r="AI43" s="38" t="str">
        <f>IF(Instructions!$J$18&gt;4,IF(BF43&gt;$AV$4,"",MATCH(5,AY43:BD43,0)),"")</f>
        <v/>
      </c>
      <c r="AJ43" s="57" t="str">
        <f>IF(Instructions!$J$18&gt;5,IF(BF43&gt;0,"",MATCH(6,AY43:BD43,0)),"")</f>
        <v/>
      </c>
      <c r="AK43" s="57" t="str">
        <f>CONCATENATE(IF(AY43=0,"1, ",""),IF(AZ43=0,"2, ",""),IF(BA43=0,"3, ",""),IF(BB43=0,"4, ",""),IF(BC43=0,"5, ",""),IF(BD43=0,"6",""))</f>
        <v>1, 2, 3, 4, 5, 6</v>
      </c>
      <c r="AL43" s="57" t="str">
        <f>IF(BH43&gt;$AQ$1,"JOINT PLACING!!","")</f>
        <v/>
      </c>
      <c r="AM43" s="15">
        <f t="shared" si="0"/>
        <v>0</v>
      </c>
      <c r="AN43" s="14" t="e">
        <f>AN41+AM43</f>
        <v>#REF!</v>
      </c>
      <c r="AO43" s="80"/>
      <c r="AQ43" s="65">
        <f>IF(LEFT(F43,2)="dq",999,IF(LEFT(F43,2)="dn",999,IF(F43="np",999,F43)))</f>
        <v>999</v>
      </c>
      <c r="AR43" s="65">
        <f>IF(LEFT(J43,2)="dq",999,IF(LEFT(J43,2)="dn",999,IF(J43="np",999,J43)))</f>
        <v>999</v>
      </c>
      <c r="AS43" s="65">
        <f>IF(LEFT(N43,2)="dq",999,IF(LEFT(N43,2)="dn",999,IF(N43="np",999,N43)))</f>
        <v>999</v>
      </c>
      <c r="AT43" s="65">
        <f>IF(LEFT(R43,2)="dq",999,IF(LEFT(R43,2)="dn",999,IF(R43="np",999,R43)))</f>
        <v>999</v>
      </c>
      <c r="AU43" s="65">
        <f>IF(LEFT(V43,2)="dq",999,IF(LEFT(V43,2)="dn",999,IF(V43="np",999,V43)))</f>
        <v>999</v>
      </c>
      <c r="AV43" s="65">
        <f>IF(LEFT(Z43,2)="dq",999,IF(LEFT(Z43,2)="dn",999,IF(Z43="np",999,Z43)))</f>
        <v>999</v>
      </c>
      <c r="AY43" s="38">
        <f>G43</f>
        <v>0</v>
      </c>
      <c r="AZ43" s="38">
        <f>K43</f>
        <v>0</v>
      </c>
      <c r="BA43" s="38">
        <f>O43</f>
        <v>0</v>
      </c>
      <c r="BB43" s="38">
        <f>S43</f>
        <v>0</v>
      </c>
      <c r="BC43" s="38">
        <f>W43</f>
        <v>0</v>
      </c>
      <c r="BD43" s="38">
        <f>AA43</f>
        <v>0</v>
      </c>
      <c r="BE43" s="38">
        <f>SUM(6-Instructions!$J$18)</f>
        <v>0</v>
      </c>
      <c r="BF43" s="38">
        <f t="shared" si="2"/>
        <v>6</v>
      </c>
      <c r="BG43" s="38">
        <f>IF(BF43=$AQ$4,$AQ$1,IF(BF43=$AR$4,$AR$1,IF(BF43=$AS$4,$AS$1,IF(BF43=$AT$4,$AT$1,IF(BF43=$AU$4,$AU$1,IF(BF43=$AV$4,$AV$1,IF(BF43=0,0,"ERROR")))))))</f>
        <v>21</v>
      </c>
      <c r="BH43" s="38">
        <f>SUM(AM43+BG43)</f>
        <v>21</v>
      </c>
    </row>
    <row r="44" spans="1:60" x14ac:dyDescent="0.15">
      <c r="A44" s="34">
        <v>20</v>
      </c>
      <c r="B44" s="35" t="s">
        <v>82</v>
      </c>
      <c r="C44" s="35" t="s">
        <v>25</v>
      </c>
      <c r="D44" s="35" t="s">
        <v>28</v>
      </c>
      <c r="E44" s="146" t="s">
        <v>186</v>
      </c>
      <c r="F44" s="207" t="str">
        <f>Validation!F38</f>
        <v xml:space="preserve"> </v>
      </c>
      <c r="G44" s="208"/>
      <c r="H44" s="208"/>
      <c r="I44" s="209"/>
      <c r="J44" s="207" t="str">
        <f>Validation!J38</f>
        <v xml:space="preserve"> </v>
      </c>
      <c r="K44" s="208"/>
      <c r="L44" s="208"/>
      <c r="M44" s="209"/>
      <c r="N44" s="207" t="str">
        <f>Validation!N38</f>
        <v xml:space="preserve"> </v>
      </c>
      <c r="O44" s="208"/>
      <c r="P44" s="208"/>
      <c r="Q44" s="209"/>
      <c r="R44" s="207" t="str">
        <f>Validation!R38</f>
        <v xml:space="preserve"> </v>
      </c>
      <c r="S44" s="208"/>
      <c r="T44" s="208"/>
      <c r="U44" s="209"/>
      <c r="V44" s="207" t="str">
        <f>Validation!V38</f>
        <v xml:space="preserve"> </v>
      </c>
      <c r="W44" s="208"/>
      <c r="X44" s="208"/>
      <c r="Y44" s="209"/>
      <c r="Z44" s="207" t="str">
        <f>Validation!Z38</f>
        <v xml:space="preserve"> </v>
      </c>
      <c r="AA44" s="208"/>
      <c r="AB44" s="208"/>
      <c r="AC44" s="209"/>
      <c r="AD44" s="57"/>
      <c r="AJ44" s="57"/>
      <c r="AK44" s="57"/>
      <c r="AL44" s="37"/>
      <c r="AO44" s="55"/>
      <c r="AQ44" s="65"/>
      <c r="AR44" s="65"/>
      <c r="AS44" s="65"/>
      <c r="AT44" s="65"/>
      <c r="AU44" s="65"/>
      <c r="AV44" s="65"/>
    </row>
    <row r="45" spans="1:60" x14ac:dyDescent="0.15">
      <c r="A45" s="42"/>
      <c r="B45" s="43"/>
      <c r="C45" s="43"/>
      <c r="D45" s="43"/>
      <c r="E45" s="147"/>
      <c r="F45" s="4" t="s">
        <v>23</v>
      </c>
      <c r="G45" s="2">
        <f>IF(AQ45=999,0,RANK(AQ45,$AQ45:$AV45,1))</f>
        <v>0</v>
      </c>
      <c r="H45" s="2">
        <f>HLOOKUP(G45,$AP$3:$AW$4,2,FALSE)</f>
        <v>0</v>
      </c>
      <c r="I45" s="3">
        <f>I43+H45</f>
        <v>0</v>
      </c>
      <c r="J45" s="4" t="s">
        <v>23</v>
      </c>
      <c r="K45" s="2">
        <f>IF(AR45=999,0,RANK(AR45,$AQ45:$AV45,1))</f>
        <v>0</v>
      </c>
      <c r="L45" s="2">
        <f>HLOOKUP(K45,$AP$3:$AW$4,2,FALSE)</f>
        <v>0</v>
      </c>
      <c r="M45" s="3">
        <f>M43+L45</f>
        <v>0</v>
      </c>
      <c r="N45" s="4" t="s">
        <v>23</v>
      </c>
      <c r="O45" s="2">
        <f>IF(AS45=999,0,RANK(AS45,$AQ45:$AV45,1))</f>
        <v>0</v>
      </c>
      <c r="P45" s="2">
        <f>HLOOKUP(O45,$AP$3:$AW$4,2,FALSE)</f>
        <v>0</v>
      </c>
      <c r="Q45" s="3">
        <f>Q43+P45</f>
        <v>0</v>
      </c>
      <c r="R45" s="4" t="s">
        <v>23</v>
      </c>
      <c r="S45" s="2">
        <f>IF(AT45=999,0,RANK(AT45,$AQ45:$AV45,1))</f>
        <v>0</v>
      </c>
      <c r="T45" s="2">
        <f>HLOOKUP(S45,$AP$3:$AW$4,2,FALSE)</f>
        <v>0</v>
      </c>
      <c r="U45" s="3">
        <f>U43+T45</f>
        <v>0</v>
      </c>
      <c r="V45" s="4" t="s">
        <v>23</v>
      </c>
      <c r="W45" s="2">
        <f>IF(AU45=999,0,RANK(AU45,$AQ45:$AV45,1))</f>
        <v>0</v>
      </c>
      <c r="X45" s="2">
        <f>HLOOKUP(W45,$AP$3:$AW$4,2,FALSE)</f>
        <v>0</v>
      </c>
      <c r="Y45" s="3">
        <f>Y43+X45</f>
        <v>0</v>
      </c>
      <c r="Z45" s="4" t="s">
        <v>23</v>
      </c>
      <c r="AA45" s="2">
        <f>IF(AV45=999,0,RANK(AV45,$AQ45:$AV45,1))</f>
        <v>0</v>
      </c>
      <c r="AB45" s="2">
        <f>HLOOKUP(AA45,$AP$3:$AW$4,2,FALSE)</f>
        <v>0</v>
      </c>
      <c r="AC45" s="3">
        <f>AC43+AB45</f>
        <v>0</v>
      </c>
      <c r="AD45" s="57"/>
      <c r="AE45" s="38" t="str">
        <f>IF(BF45&gt;$AR$4,"",MATCH(1,AY45:BD45,0))</f>
        <v/>
      </c>
      <c r="AF45" s="38" t="str">
        <f>IF(Instructions!$J$18&gt;1,IF(BF45&gt;$AS$4,"",MATCH(2,AY45:BD45,0)),"")</f>
        <v/>
      </c>
      <c r="AG45" s="38" t="str">
        <f>IF(Instructions!$J$18&gt;2,IF(BF45&gt;$AT$4,"",MATCH(3,AY45:BD45,0)),"")</f>
        <v/>
      </c>
      <c r="AH45" s="38" t="str">
        <f>IF(Instructions!$J$18&gt;3,IF(BF45&gt;$AU$4,"",MATCH(4,AY45:BD45,0)),"")</f>
        <v/>
      </c>
      <c r="AI45" s="38" t="str">
        <f>IF(Instructions!$J$18&gt;4,IF(BF45&gt;$AV$4,"",MATCH(5,AY45:BD45,0)),"")</f>
        <v/>
      </c>
      <c r="AJ45" s="57" t="str">
        <f>IF(Instructions!$J$18&gt;5,IF(BF45&gt;0,"",MATCH(6,AY45:BD45,0)),"")</f>
        <v/>
      </c>
      <c r="AK45" s="57" t="str">
        <f>CONCATENATE(IF(AY45=0,"1, ",""),IF(AZ45=0,"2, ",""),IF(BA45=0,"3, ",""),IF(BB45=0,"4, ",""),IF(BC45=0,"5, ",""),IF(BD45=0,"6",""))</f>
        <v>1, 2, 3, 4, 5, 6</v>
      </c>
      <c r="AL45" s="57" t="str">
        <f>IF(BH45&gt;$AQ$1,"JOINT PLACING!!","")</f>
        <v/>
      </c>
      <c r="AM45" s="15">
        <f t="shared" si="0"/>
        <v>0</v>
      </c>
      <c r="AN45" s="14" t="e">
        <f>AN43+AM45</f>
        <v>#REF!</v>
      </c>
      <c r="AO45" s="80"/>
      <c r="AQ45" s="65">
        <f>IF(LEFT(F45,2)="dq",999,IF(LEFT(F45,2)="dn",999,IF(F45="np",999,F45)))</f>
        <v>999</v>
      </c>
      <c r="AR45" s="65">
        <f>IF(LEFT(J45,2)="dq",999,IF(LEFT(J45,2)="dn",999,IF(J45="np",999,J45)))</f>
        <v>999</v>
      </c>
      <c r="AS45" s="65">
        <f>IF(LEFT(N45,2)="dq",999,IF(LEFT(N45,2)="dn",999,IF(N45="np",999,N45)))</f>
        <v>999</v>
      </c>
      <c r="AT45" s="65">
        <f>IF(LEFT(R45,2)="dq",999,IF(LEFT(R45,2)="dn",999,IF(R45="np",999,R45)))</f>
        <v>999</v>
      </c>
      <c r="AU45" s="65">
        <f>IF(LEFT(V45,2)="dq",999,IF(LEFT(V45,2)="dn",999,IF(V45="np",999,V45)))</f>
        <v>999</v>
      </c>
      <c r="AV45" s="65">
        <f>IF(LEFT(Z45,2)="dq",999,IF(LEFT(Z45,2)="dn",999,IF(Z45="np",999,Z45)))</f>
        <v>999</v>
      </c>
      <c r="AY45" s="38">
        <f>G45</f>
        <v>0</v>
      </c>
      <c r="AZ45" s="38">
        <f>K45</f>
        <v>0</v>
      </c>
      <c r="BA45" s="38">
        <f>O45</f>
        <v>0</v>
      </c>
      <c r="BB45" s="38">
        <f>S45</f>
        <v>0</v>
      </c>
      <c r="BC45" s="38">
        <f>W45</f>
        <v>0</v>
      </c>
      <c r="BD45" s="38">
        <f>AA45</f>
        <v>0</v>
      </c>
      <c r="BE45" s="38">
        <f>SUM(6-Instructions!$J$18)</f>
        <v>0</v>
      </c>
      <c r="BF45" s="38">
        <f t="shared" si="2"/>
        <v>6</v>
      </c>
      <c r="BG45" s="38">
        <f>IF(BF45=$AQ$4,$AQ$1,IF(BF45=$AR$4,$AR$1,IF(BF45=$AS$4,$AS$1,IF(BF45=$AT$4,$AT$1,IF(BF45=$AU$4,$AU$1,IF(BF45=$AV$4,$AV$1,IF(BF45=0,0,"ERROR")))))))</f>
        <v>21</v>
      </c>
      <c r="BH45" s="38">
        <f>SUM(AM45+BG45)</f>
        <v>21</v>
      </c>
    </row>
    <row r="46" spans="1:60" x14ac:dyDescent="0.15">
      <c r="A46" s="34">
        <v>21</v>
      </c>
      <c r="B46" s="35" t="s">
        <v>57</v>
      </c>
      <c r="C46" s="35" t="s">
        <v>58</v>
      </c>
      <c r="D46" s="67" t="s">
        <v>24</v>
      </c>
      <c r="E46" s="144" t="s">
        <v>185</v>
      </c>
      <c r="F46" s="207" t="str">
        <f>Validation!F39</f>
        <v xml:space="preserve"> </v>
      </c>
      <c r="G46" s="208"/>
      <c r="H46" s="208"/>
      <c r="I46" s="209"/>
      <c r="J46" s="207" t="str">
        <f>Validation!J39</f>
        <v xml:space="preserve"> </v>
      </c>
      <c r="K46" s="208"/>
      <c r="L46" s="208"/>
      <c r="M46" s="209"/>
      <c r="N46" s="207" t="str">
        <f>Validation!N39</f>
        <v xml:space="preserve"> </v>
      </c>
      <c r="O46" s="208"/>
      <c r="P46" s="208"/>
      <c r="Q46" s="209"/>
      <c r="R46" s="207" t="str">
        <f>Validation!R39</f>
        <v xml:space="preserve"> </v>
      </c>
      <c r="S46" s="208"/>
      <c r="T46" s="208"/>
      <c r="U46" s="209"/>
      <c r="V46" s="207" t="str">
        <f>Validation!V39</f>
        <v xml:space="preserve"> </v>
      </c>
      <c r="W46" s="208"/>
      <c r="X46" s="208"/>
      <c r="Y46" s="209"/>
      <c r="Z46" s="207" t="str">
        <f>Validation!Z39</f>
        <v xml:space="preserve"> </v>
      </c>
      <c r="AA46" s="208"/>
      <c r="AB46" s="208"/>
      <c r="AC46" s="209"/>
      <c r="AD46" s="57"/>
      <c r="AJ46" s="57"/>
      <c r="AK46" s="57"/>
      <c r="AL46" s="37"/>
      <c r="AM46" s="16"/>
      <c r="AN46" s="16"/>
      <c r="AO46" s="55"/>
      <c r="AQ46" s="65"/>
      <c r="AR46" s="65"/>
      <c r="AS46" s="65"/>
      <c r="AT46" s="65"/>
      <c r="AU46" s="65"/>
      <c r="AV46" s="65"/>
    </row>
    <row r="47" spans="1:60" x14ac:dyDescent="0.15">
      <c r="A47" s="42"/>
      <c r="B47" s="43"/>
      <c r="C47" s="43"/>
      <c r="D47" s="68"/>
      <c r="E47" s="145"/>
      <c r="F47" s="4" t="s">
        <v>23</v>
      </c>
      <c r="G47" s="2">
        <f>IF(AQ47=999,0,RANK(AQ47,$AQ47:$AV47,1))</f>
        <v>0</v>
      </c>
      <c r="H47" s="2">
        <f>HLOOKUP(G47,$AP$3:$AW$4,2,FALSE)</f>
        <v>0</v>
      </c>
      <c r="I47" s="3">
        <f>I45+H47</f>
        <v>0</v>
      </c>
      <c r="J47" s="4" t="s">
        <v>23</v>
      </c>
      <c r="K47" s="2">
        <f>IF(AR47=999,0,RANK(AR47,$AQ47:$AV47,1))</f>
        <v>0</v>
      </c>
      <c r="L47" s="2">
        <f>HLOOKUP(K47,$AP$3:$AW$4,2,FALSE)</f>
        <v>0</v>
      </c>
      <c r="M47" s="3">
        <f>M45+L47</f>
        <v>0</v>
      </c>
      <c r="N47" s="4" t="s">
        <v>23</v>
      </c>
      <c r="O47" s="2">
        <f>IF(AS47=999,0,RANK(AS47,$AQ47:$AV47,1))</f>
        <v>0</v>
      </c>
      <c r="P47" s="2">
        <f>HLOOKUP(O47,$AP$3:$AW$4,2,FALSE)</f>
        <v>0</v>
      </c>
      <c r="Q47" s="3">
        <f>Q45+P47</f>
        <v>0</v>
      </c>
      <c r="R47" s="4" t="s">
        <v>23</v>
      </c>
      <c r="S47" s="2">
        <f>IF(AT47=999,0,RANK(AT47,$AQ47:$AV47,1))</f>
        <v>0</v>
      </c>
      <c r="T47" s="2">
        <f>HLOOKUP(S47,$AP$3:$AW$4,2,FALSE)</f>
        <v>0</v>
      </c>
      <c r="U47" s="3">
        <f>U45+T47</f>
        <v>0</v>
      </c>
      <c r="V47" s="4" t="s">
        <v>23</v>
      </c>
      <c r="W47" s="2">
        <f>IF(AU47=999,0,RANK(AU47,$AQ47:$AV47,1))</f>
        <v>0</v>
      </c>
      <c r="X47" s="2">
        <f>HLOOKUP(W47,$AP$3:$AW$4,2,FALSE)</f>
        <v>0</v>
      </c>
      <c r="Y47" s="3">
        <f>Y45+X47</f>
        <v>0</v>
      </c>
      <c r="Z47" s="4" t="s">
        <v>23</v>
      </c>
      <c r="AA47" s="2">
        <f>IF(AV47=999,0,RANK(AV47,$AQ47:$AV47,1))</f>
        <v>0</v>
      </c>
      <c r="AB47" s="2">
        <f>HLOOKUP(AA47,$AP$3:$AW$4,2,FALSE)</f>
        <v>0</v>
      </c>
      <c r="AC47" s="3">
        <f>AC45+AB47</f>
        <v>0</v>
      </c>
      <c r="AD47" s="57"/>
      <c r="AE47" s="38" t="str">
        <f>IF(BF47&gt;$AR$4,"",MATCH(1,AY47:BD47,0))</f>
        <v/>
      </c>
      <c r="AF47" s="38" t="str">
        <f>IF(Instructions!$J$18&gt;1,IF(BF47&gt;$AS$4,"",MATCH(2,AY47:BD47,0)),"")</f>
        <v/>
      </c>
      <c r="AG47" s="38" t="str">
        <f>IF(Instructions!$J$18&gt;2,IF(BF47&gt;$AT$4,"",MATCH(3,AY47:BD47,0)),"")</f>
        <v/>
      </c>
      <c r="AH47" s="38" t="str">
        <f>IF(Instructions!$J$18&gt;3,IF(BF47&gt;$AU$4,"",MATCH(4,AY47:BD47,0)),"")</f>
        <v/>
      </c>
      <c r="AI47" s="38" t="str">
        <f>IF(Instructions!$J$18&gt;4,IF(BF47&gt;$AV$4,"",MATCH(5,AY47:BD47,0)),"")</f>
        <v/>
      </c>
      <c r="AJ47" s="57" t="str">
        <f>IF(Instructions!$J$18&gt;5,IF(BF47&gt;0,"",MATCH(6,AY47:BD47,0)),"")</f>
        <v/>
      </c>
      <c r="AK47" s="57" t="str">
        <f>CONCATENATE(IF(AY47=0,"1, ",""),IF(AZ47=0,"2, ",""),IF(BA47=0,"3, ",""),IF(BB47=0,"4, ",""),IF(BC47=0,"5, ",""),IF(BD47=0,"6",""))</f>
        <v>1, 2, 3, 4, 5, 6</v>
      </c>
      <c r="AL47" s="57" t="str">
        <f>IF(BH47&gt;$AQ$1,"JOINT PLACING!!","")</f>
        <v/>
      </c>
      <c r="AM47" s="15">
        <f t="shared" si="0"/>
        <v>0</v>
      </c>
      <c r="AN47" s="14" t="e">
        <f>AN45+AM47</f>
        <v>#REF!</v>
      </c>
      <c r="AO47" s="80"/>
      <c r="AQ47" s="65">
        <f>IF(LEFT(F47,2)="dq",999,IF(LEFT(F47,2)="dn",999,IF(F47="np",999,F47)))</f>
        <v>999</v>
      </c>
      <c r="AR47" s="65">
        <f>IF(LEFT(J47,2)="dq",999,IF(LEFT(J47,2)="dn",999,IF(J47="np",999,J47)))</f>
        <v>999</v>
      </c>
      <c r="AS47" s="65">
        <f>IF(LEFT(N47,2)="dq",999,IF(LEFT(N47,2)="dn",999,IF(N47="np",999,N47)))</f>
        <v>999</v>
      </c>
      <c r="AT47" s="65">
        <f>IF(LEFT(R47,2)="dq",999,IF(LEFT(R47,2)="dn",999,IF(R47="np",999,R47)))</f>
        <v>999</v>
      </c>
      <c r="AU47" s="65">
        <f>IF(LEFT(V47,2)="dq",999,IF(LEFT(V47,2)="dn",999,IF(V47="np",999,V47)))</f>
        <v>999</v>
      </c>
      <c r="AV47" s="65">
        <f>IF(LEFT(Z47,2)="dq",999,IF(LEFT(Z47,2)="dn",999,IF(Z47="np",999,Z47)))</f>
        <v>999</v>
      </c>
      <c r="AY47" s="38">
        <f>G47</f>
        <v>0</v>
      </c>
      <c r="AZ47" s="38">
        <f>K47</f>
        <v>0</v>
      </c>
      <c r="BA47" s="38">
        <f>O47</f>
        <v>0</v>
      </c>
      <c r="BB47" s="38">
        <f>S47</f>
        <v>0</v>
      </c>
      <c r="BC47" s="38">
        <f>W47</f>
        <v>0</v>
      </c>
      <c r="BD47" s="38">
        <f>AA47</f>
        <v>0</v>
      </c>
      <c r="BE47" s="38">
        <f>SUM(6-Instructions!$J$18)</f>
        <v>0</v>
      </c>
      <c r="BF47" s="38">
        <f t="shared" si="2"/>
        <v>6</v>
      </c>
      <c r="BG47" s="38">
        <f>IF(BF47=$AQ$4,$AQ$1,IF(BF47=$AR$4,$AR$1,IF(BF47=$AS$4,$AS$1,IF(BF47=$AT$4,$AT$1,IF(BF47=$AU$4,$AU$1,IF(BF47=$AV$4,$AV$1,IF(BF47=0,0,"ERROR")))))))</f>
        <v>21</v>
      </c>
      <c r="BH47" s="38">
        <f>SUM(AM47+BG47)</f>
        <v>21</v>
      </c>
    </row>
    <row r="48" spans="1:60" x14ac:dyDescent="0.15">
      <c r="A48" s="34">
        <v>22</v>
      </c>
      <c r="B48" s="35" t="s">
        <v>57</v>
      </c>
      <c r="C48" s="35" t="s">
        <v>58</v>
      </c>
      <c r="D48" s="35" t="s">
        <v>24</v>
      </c>
      <c r="E48" s="146" t="s">
        <v>186</v>
      </c>
      <c r="F48" s="207" t="str">
        <f>Validation!F40</f>
        <v xml:space="preserve"> </v>
      </c>
      <c r="G48" s="208"/>
      <c r="H48" s="208"/>
      <c r="I48" s="209"/>
      <c r="J48" s="207" t="str">
        <f>Validation!J40</f>
        <v xml:space="preserve"> </v>
      </c>
      <c r="K48" s="208"/>
      <c r="L48" s="208"/>
      <c r="M48" s="209"/>
      <c r="N48" s="207" t="str">
        <f>Validation!N40</f>
        <v xml:space="preserve"> </v>
      </c>
      <c r="O48" s="208"/>
      <c r="P48" s="208"/>
      <c r="Q48" s="209"/>
      <c r="R48" s="207" t="str">
        <f>Validation!R40</f>
        <v xml:space="preserve"> </v>
      </c>
      <c r="S48" s="208"/>
      <c r="T48" s="208"/>
      <c r="U48" s="209"/>
      <c r="V48" s="207" t="str">
        <f>Validation!V40</f>
        <v xml:space="preserve"> </v>
      </c>
      <c r="W48" s="208"/>
      <c r="X48" s="208"/>
      <c r="Y48" s="209"/>
      <c r="Z48" s="207" t="str">
        <f>Validation!Z40</f>
        <v xml:space="preserve"> </v>
      </c>
      <c r="AA48" s="208"/>
      <c r="AB48" s="208"/>
      <c r="AC48" s="209"/>
      <c r="AD48" s="57"/>
      <c r="AJ48" s="57"/>
      <c r="AK48" s="57"/>
      <c r="AL48" s="37"/>
      <c r="AM48" s="16"/>
      <c r="AN48" s="16"/>
      <c r="AO48" s="55"/>
      <c r="AQ48" s="65"/>
      <c r="AR48" s="65"/>
      <c r="AS48" s="65"/>
      <c r="AT48" s="65"/>
      <c r="AU48" s="65"/>
      <c r="AV48" s="65"/>
    </row>
    <row r="49" spans="1:60" x14ac:dyDescent="0.15">
      <c r="A49" s="42"/>
      <c r="B49" s="43"/>
      <c r="C49" s="43"/>
      <c r="D49" s="43"/>
      <c r="E49" s="147"/>
      <c r="F49" s="4" t="s">
        <v>23</v>
      </c>
      <c r="G49" s="2">
        <f>IF(AQ49=999,0,RANK(AQ49,$AQ49:$AV49,1))</f>
        <v>0</v>
      </c>
      <c r="H49" s="2">
        <f>HLOOKUP(G49,$AP$3:$AW$4,2,FALSE)</f>
        <v>0</v>
      </c>
      <c r="I49" s="3">
        <f>I47+H49</f>
        <v>0</v>
      </c>
      <c r="J49" s="4" t="s">
        <v>23</v>
      </c>
      <c r="K49" s="2">
        <f>IF(AR49=999,0,RANK(AR49,$AQ49:$AV49,1))</f>
        <v>0</v>
      </c>
      <c r="L49" s="2">
        <f>HLOOKUP(K49,$AP$3:$AW$4,2,FALSE)</f>
        <v>0</v>
      </c>
      <c r="M49" s="3">
        <f>M47+L49</f>
        <v>0</v>
      </c>
      <c r="N49" s="4" t="s">
        <v>23</v>
      </c>
      <c r="O49" s="2">
        <f>IF(AS49=999,0,RANK(AS49,$AQ49:$AV49,1))</f>
        <v>0</v>
      </c>
      <c r="P49" s="2">
        <f>HLOOKUP(O49,$AP$3:$AW$4,2,FALSE)</f>
        <v>0</v>
      </c>
      <c r="Q49" s="3">
        <f>Q47+P49</f>
        <v>0</v>
      </c>
      <c r="R49" s="4" t="s">
        <v>23</v>
      </c>
      <c r="S49" s="2">
        <f>IF(AT49=999,0,RANK(AT49,$AQ49:$AV49,1))</f>
        <v>0</v>
      </c>
      <c r="T49" s="2">
        <f>HLOOKUP(S49,$AP$3:$AW$4,2,FALSE)</f>
        <v>0</v>
      </c>
      <c r="U49" s="3">
        <f>U47+T49</f>
        <v>0</v>
      </c>
      <c r="V49" s="4" t="s">
        <v>23</v>
      </c>
      <c r="W49" s="2">
        <f>IF(AU49=999,0,RANK(AU49,$AQ49:$AV49,1))</f>
        <v>0</v>
      </c>
      <c r="X49" s="2">
        <f>HLOOKUP(W49,$AP$3:$AW$4,2,FALSE)</f>
        <v>0</v>
      </c>
      <c r="Y49" s="3">
        <f>Y47+X49</f>
        <v>0</v>
      </c>
      <c r="Z49" s="4" t="s">
        <v>23</v>
      </c>
      <c r="AA49" s="2">
        <f>IF(AV49=999,0,RANK(AV49,$AQ49:$AV49,1))</f>
        <v>0</v>
      </c>
      <c r="AB49" s="2">
        <f>HLOOKUP(AA49,$AP$3:$AW$4,2,FALSE)</f>
        <v>0</v>
      </c>
      <c r="AC49" s="3">
        <f>AC47+AB49</f>
        <v>0</v>
      </c>
      <c r="AD49" s="57"/>
      <c r="AE49" s="38" t="str">
        <f>IF(BF49&gt;$AR$4,"",MATCH(1,AY49:BD49,0))</f>
        <v/>
      </c>
      <c r="AF49" s="38" t="str">
        <f>IF(Instructions!$J$18&gt;1,IF(BF49&gt;$AS$4,"",MATCH(2,AY49:BD49,0)),"")</f>
        <v/>
      </c>
      <c r="AG49" s="38" t="str">
        <f>IF(Instructions!$J$18&gt;2,IF(BF49&gt;$AT$4,"",MATCH(3,AY49:BD49,0)),"")</f>
        <v/>
      </c>
      <c r="AH49" s="38" t="str">
        <f>IF(Instructions!$J$18&gt;3,IF(BF49&gt;$AU$4,"",MATCH(4,AY49:BD49,0)),"")</f>
        <v/>
      </c>
      <c r="AI49" s="38" t="str">
        <f>IF(Instructions!$J$18&gt;4,IF(BF49&gt;$AV$4,"",MATCH(5,AY49:BD49,0)),"")</f>
        <v/>
      </c>
      <c r="AJ49" s="57" t="str">
        <f>IF(Instructions!$J$18&gt;5,IF(BF49&gt;0,"",MATCH(6,AY49:BD49,0)),"")</f>
        <v/>
      </c>
      <c r="AK49" s="57" t="str">
        <f>CONCATENATE(IF(AY49=0,"1, ",""),IF(AZ49=0,"2, ",""),IF(BA49=0,"3, ",""),IF(BB49=0,"4, ",""),IF(BC49=0,"5, ",""),IF(BD49=0,"6",""))</f>
        <v>1, 2, 3, 4, 5, 6</v>
      </c>
      <c r="AL49" s="57" t="str">
        <f>IF(BH49&gt;$AQ$1,"JOINT PLACING!!","")</f>
        <v/>
      </c>
      <c r="AM49" s="15">
        <f t="shared" si="0"/>
        <v>0</v>
      </c>
      <c r="AN49" s="14" t="e">
        <f>AN47+AM49</f>
        <v>#REF!</v>
      </c>
      <c r="AO49" s="80"/>
      <c r="AQ49" s="65">
        <f>IF(LEFT(F49,2)="dq",999,IF(LEFT(F49,2)="dn",999,IF(F49="np",999,F49)))</f>
        <v>999</v>
      </c>
      <c r="AR49" s="65">
        <f>IF(LEFT(J49,2)="dq",999,IF(LEFT(J49,2)="dn",999,IF(J49="np",999,J49)))</f>
        <v>999</v>
      </c>
      <c r="AS49" s="65">
        <f>IF(LEFT(N49,2)="dq",999,IF(LEFT(N49,2)="dn",999,IF(N49="np",999,N49)))</f>
        <v>999</v>
      </c>
      <c r="AT49" s="65">
        <f>IF(LEFT(R49,2)="dq",999,IF(LEFT(R49,2)="dn",999,IF(R49="np",999,R49)))</f>
        <v>999</v>
      </c>
      <c r="AU49" s="65">
        <f>IF(LEFT(V49,2)="dq",999,IF(LEFT(V49,2)="dn",999,IF(V49="np",999,V49)))</f>
        <v>999</v>
      </c>
      <c r="AV49" s="65">
        <f>IF(LEFT(Z49,2)="dq",999,IF(LEFT(Z49,2)="dn",999,IF(Z49="np",999,Z49)))</f>
        <v>999</v>
      </c>
      <c r="AY49" s="38">
        <f>G49</f>
        <v>0</v>
      </c>
      <c r="AZ49" s="38">
        <f>K49</f>
        <v>0</v>
      </c>
      <c r="BA49" s="38">
        <f>O49</f>
        <v>0</v>
      </c>
      <c r="BB49" s="38">
        <f>S49</f>
        <v>0</v>
      </c>
      <c r="BC49" s="38">
        <f>W49</f>
        <v>0</v>
      </c>
      <c r="BD49" s="38">
        <f>AA49</f>
        <v>0</v>
      </c>
      <c r="BE49" s="38">
        <f>SUM(6-Instructions!$J$18)</f>
        <v>0</v>
      </c>
      <c r="BF49" s="38">
        <f t="shared" si="2"/>
        <v>6</v>
      </c>
      <c r="BG49" s="38">
        <f>IF(BF49=$AQ$4,$AQ$1,IF(BF49=$AR$4,$AR$1,IF(BF49=$AS$4,$AS$1,IF(BF49=$AT$4,$AT$1,IF(BF49=$AU$4,$AU$1,IF(BF49=$AV$4,$AV$1,IF(BF49=0,0,"ERROR")))))))</f>
        <v>21</v>
      </c>
      <c r="BH49" s="38">
        <f>SUM(AM49+BG49)</f>
        <v>21</v>
      </c>
    </row>
    <row r="50" spans="1:60" x14ac:dyDescent="0.15">
      <c r="A50" s="34">
        <v>23</v>
      </c>
      <c r="B50" s="35" t="s">
        <v>59</v>
      </c>
      <c r="C50" s="35" t="s">
        <v>25</v>
      </c>
      <c r="D50" s="67" t="s">
        <v>27</v>
      </c>
      <c r="E50" s="144" t="s">
        <v>185</v>
      </c>
      <c r="F50" s="207" t="str">
        <f>Validation!F41</f>
        <v xml:space="preserve"> </v>
      </c>
      <c r="G50" s="208"/>
      <c r="H50" s="208"/>
      <c r="I50" s="209"/>
      <c r="J50" s="207" t="str">
        <f>Validation!J41</f>
        <v xml:space="preserve"> </v>
      </c>
      <c r="K50" s="208"/>
      <c r="L50" s="208"/>
      <c r="M50" s="209"/>
      <c r="N50" s="207" t="str">
        <f>Validation!N41</f>
        <v xml:space="preserve"> </v>
      </c>
      <c r="O50" s="208"/>
      <c r="P50" s="208"/>
      <c r="Q50" s="209"/>
      <c r="R50" s="207" t="str">
        <f>Validation!R41</f>
        <v xml:space="preserve"> </v>
      </c>
      <c r="S50" s="208"/>
      <c r="T50" s="208"/>
      <c r="U50" s="209"/>
      <c r="V50" s="207" t="str">
        <f>Validation!V41</f>
        <v xml:space="preserve"> </v>
      </c>
      <c r="W50" s="208"/>
      <c r="X50" s="208"/>
      <c r="Y50" s="209"/>
      <c r="Z50" s="207" t="str">
        <f>Validation!Z41</f>
        <v xml:space="preserve"> </v>
      </c>
      <c r="AA50" s="208"/>
      <c r="AB50" s="208"/>
      <c r="AC50" s="209"/>
      <c r="AD50" s="57"/>
      <c r="AJ50" s="57"/>
      <c r="AK50" s="57"/>
      <c r="AL50" s="37"/>
      <c r="AM50" s="16"/>
      <c r="AN50" s="16"/>
      <c r="AO50" s="55"/>
      <c r="AQ50" s="65"/>
      <c r="AR50" s="65"/>
      <c r="AS50" s="65"/>
      <c r="AT50" s="65"/>
      <c r="AU50" s="65"/>
      <c r="AV50" s="65"/>
    </row>
    <row r="51" spans="1:60" x14ac:dyDescent="0.15">
      <c r="A51" s="42"/>
      <c r="B51" s="43"/>
      <c r="C51" s="43"/>
      <c r="D51" s="68"/>
      <c r="E51" s="145"/>
      <c r="F51" s="4" t="s">
        <v>23</v>
      </c>
      <c r="G51" s="2">
        <f>IF(AQ51=999,0,RANK(AQ51,$AQ51:$AV51,1))</f>
        <v>0</v>
      </c>
      <c r="H51" s="2">
        <f>HLOOKUP(G51,$AP$3:$AW$4,2,FALSE)</f>
        <v>0</v>
      </c>
      <c r="I51" s="3">
        <f>I49+H51</f>
        <v>0</v>
      </c>
      <c r="J51" s="4" t="s">
        <v>23</v>
      </c>
      <c r="K51" s="2">
        <f>IF(AR51=999,0,RANK(AR51,$AQ51:$AV51,1))</f>
        <v>0</v>
      </c>
      <c r="L51" s="2">
        <f>HLOOKUP(K51,$AP$3:$AW$4,2,FALSE)</f>
        <v>0</v>
      </c>
      <c r="M51" s="3">
        <f>M49+L51</f>
        <v>0</v>
      </c>
      <c r="N51" s="4" t="s">
        <v>23</v>
      </c>
      <c r="O51" s="2">
        <f>IF(AS51=999,0,RANK(AS51,$AQ51:$AV51,1))</f>
        <v>0</v>
      </c>
      <c r="P51" s="2">
        <f>HLOOKUP(O51,$AP$3:$AW$4,2,FALSE)</f>
        <v>0</v>
      </c>
      <c r="Q51" s="3">
        <f>Q49+P51</f>
        <v>0</v>
      </c>
      <c r="R51" s="4" t="s">
        <v>23</v>
      </c>
      <c r="S51" s="2">
        <f>IF(AT51=999,0,RANK(AT51,$AQ51:$AV51,1))</f>
        <v>0</v>
      </c>
      <c r="T51" s="2">
        <f>HLOOKUP(S51,$AP$3:$AW$4,2,FALSE)</f>
        <v>0</v>
      </c>
      <c r="U51" s="3">
        <f>U49+T51</f>
        <v>0</v>
      </c>
      <c r="V51" s="4" t="s">
        <v>23</v>
      </c>
      <c r="W51" s="2">
        <f>IF(AU51=999,0,RANK(AU51,$AQ51:$AV51,1))</f>
        <v>0</v>
      </c>
      <c r="X51" s="2">
        <f>HLOOKUP(W51,$AP$3:$AW$4,2,FALSE)</f>
        <v>0</v>
      </c>
      <c r="Y51" s="3">
        <f>Y49+X51</f>
        <v>0</v>
      </c>
      <c r="Z51" s="4" t="s">
        <v>23</v>
      </c>
      <c r="AA51" s="2">
        <f>IF(AV51=999,0,RANK(AV51,$AQ51:$AV51,1))</f>
        <v>0</v>
      </c>
      <c r="AB51" s="2">
        <f>HLOOKUP(AA51,$AP$3:$AW$4,2,FALSE)</f>
        <v>0</v>
      </c>
      <c r="AC51" s="3">
        <f>AC49+AB51</f>
        <v>0</v>
      </c>
      <c r="AD51" s="57"/>
      <c r="AE51" s="38" t="str">
        <f>IF(BF51&gt;$AR$4,"",MATCH(1,AY51:BD51,0))</f>
        <v/>
      </c>
      <c r="AF51" s="38" t="str">
        <f>IF(Instructions!$J$18&gt;1,IF(BF51&gt;$AS$4,"",MATCH(2,AY51:BD51,0)),"")</f>
        <v/>
      </c>
      <c r="AG51" s="38" t="str">
        <f>IF(Instructions!$J$18&gt;2,IF(BF51&gt;$AT$4,"",MATCH(3,AY51:BD51,0)),"")</f>
        <v/>
      </c>
      <c r="AH51" s="38" t="str">
        <f>IF(Instructions!$J$18&gt;3,IF(BF51&gt;$AU$4,"",MATCH(4,AY51:BD51,0)),"")</f>
        <v/>
      </c>
      <c r="AI51" s="38" t="str">
        <f>IF(Instructions!$J$18&gt;4,IF(BF51&gt;$AV$4,"",MATCH(5,AY51:BD51,0)),"")</f>
        <v/>
      </c>
      <c r="AJ51" s="57" t="str">
        <f>IF(Instructions!$J$18&gt;5,IF(BF51&gt;0,"",MATCH(6,AY51:BD51,0)),"")</f>
        <v/>
      </c>
      <c r="AK51" s="57" t="str">
        <f>CONCATENATE(IF(AY51=0,"1, ",""),IF(AZ51=0,"2, ",""),IF(BA51=0,"3, ",""),IF(BB51=0,"4, ",""),IF(BC51=0,"5, ",""),IF(BD51=0,"6",""))</f>
        <v>1, 2, 3, 4, 5, 6</v>
      </c>
      <c r="AL51" s="57" t="str">
        <f>IF(BH51&gt;$AQ$1,"JOINT PLACING!!","")</f>
        <v/>
      </c>
      <c r="AM51" s="15">
        <f t="shared" si="0"/>
        <v>0</v>
      </c>
      <c r="AN51" s="14" t="e">
        <f>AN49+AM51</f>
        <v>#REF!</v>
      </c>
      <c r="AO51" s="80"/>
      <c r="AQ51" s="65">
        <f>IF(LEFT(F51,2)="dq",999,IF(LEFT(F51,2)="dn",999,IF(F51="np",999,F51)))</f>
        <v>999</v>
      </c>
      <c r="AR51" s="65">
        <f>IF(LEFT(J51,2)="dq",999,IF(LEFT(J51,2)="dn",999,IF(J51="np",999,J51)))</f>
        <v>999</v>
      </c>
      <c r="AS51" s="65">
        <f>IF(LEFT(N51,2)="dq",999,IF(LEFT(N51,2)="dn",999,IF(N51="np",999,N51)))</f>
        <v>999</v>
      </c>
      <c r="AT51" s="65">
        <f>IF(LEFT(R51,2)="dq",999,IF(LEFT(R51,2)="dn",999,IF(R51="np",999,R51)))</f>
        <v>999</v>
      </c>
      <c r="AU51" s="65">
        <f>IF(LEFT(V51,2)="dq",999,IF(LEFT(V51,2)="dn",999,IF(V51="np",999,V51)))</f>
        <v>999</v>
      </c>
      <c r="AV51" s="65">
        <f>IF(LEFT(Z51,2)="dq",999,IF(LEFT(Z51,2)="dn",999,IF(Z51="np",999,Z51)))</f>
        <v>999</v>
      </c>
      <c r="AY51" s="38">
        <f>G51</f>
        <v>0</v>
      </c>
      <c r="AZ51" s="38">
        <f>K51</f>
        <v>0</v>
      </c>
      <c r="BA51" s="38">
        <f>O51</f>
        <v>0</v>
      </c>
      <c r="BB51" s="38">
        <f>S51</f>
        <v>0</v>
      </c>
      <c r="BC51" s="38">
        <f>W51</f>
        <v>0</v>
      </c>
      <c r="BD51" s="38">
        <f>AA51</f>
        <v>0</v>
      </c>
      <c r="BE51" s="38">
        <f>SUM(6-Instructions!$J$18)</f>
        <v>0</v>
      </c>
      <c r="BF51" s="38">
        <f t="shared" si="2"/>
        <v>6</v>
      </c>
      <c r="BG51" s="38">
        <f>IF(BF51=$AQ$4,$AQ$1,IF(BF51=$AR$4,$AR$1,IF(BF51=$AS$4,$AS$1,IF(BF51=$AT$4,$AT$1,IF(BF51=$AU$4,$AU$1,IF(BF51=$AV$4,$AV$1,IF(BF51=0,0,"ERROR")))))))</f>
        <v>21</v>
      </c>
      <c r="BH51" s="38">
        <f>SUM(AM51+BG51)</f>
        <v>21</v>
      </c>
    </row>
    <row r="52" spans="1:60" x14ac:dyDescent="0.15">
      <c r="A52" s="34">
        <v>24</v>
      </c>
      <c r="B52" s="35" t="s">
        <v>59</v>
      </c>
      <c r="C52" s="35" t="s">
        <v>25</v>
      </c>
      <c r="D52" s="67" t="s">
        <v>27</v>
      </c>
      <c r="E52" s="146" t="s">
        <v>186</v>
      </c>
      <c r="F52" s="207" t="str">
        <f>Validation!F42</f>
        <v xml:space="preserve"> </v>
      </c>
      <c r="G52" s="208"/>
      <c r="H52" s="208"/>
      <c r="I52" s="209"/>
      <c r="J52" s="207" t="str">
        <f>Validation!J42</f>
        <v xml:space="preserve"> </v>
      </c>
      <c r="K52" s="208"/>
      <c r="L52" s="208"/>
      <c r="M52" s="209"/>
      <c r="N52" s="207" t="str">
        <f>Validation!N42</f>
        <v xml:space="preserve"> </v>
      </c>
      <c r="O52" s="208"/>
      <c r="P52" s="208"/>
      <c r="Q52" s="209"/>
      <c r="R52" s="207" t="str">
        <f>Validation!R42</f>
        <v xml:space="preserve"> </v>
      </c>
      <c r="S52" s="208"/>
      <c r="T52" s="208"/>
      <c r="U52" s="209"/>
      <c r="V52" s="207" t="str">
        <f>Validation!V42</f>
        <v xml:space="preserve"> </v>
      </c>
      <c r="W52" s="208"/>
      <c r="X52" s="208"/>
      <c r="Y52" s="209"/>
      <c r="Z52" s="207" t="str">
        <f>Validation!Z42</f>
        <v xml:space="preserve"> </v>
      </c>
      <c r="AA52" s="208"/>
      <c r="AB52" s="208"/>
      <c r="AC52" s="209"/>
      <c r="AD52" s="57"/>
      <c r="AJ52" s="57"/>
      <c r="AK52" s="57"/>
      <c r="AL52" s="37"/>
      <c r="AM52" s="16"/>
      <c r="AN52" s="16"/>
      <c r="AO52" s="55"/>
      <c r="AQ52" s="65"/>
      <c r="AR52" s="65"/>
      <c r="AS52" s="65"/>
      <c r="AT52" s="65"/>
      <c r="AU52" s="65"/>
      <c r="AV52" s="65"/>
    </row>
    <row r="53" spans="1:60" x14ac:dyDescent="0.15">
      <c r="A53" s="42"/>
      <c r="B53" s="43"/>
      <c r="C53" s="43"/>
      <c r="D53" s="43"/>
      <c r="E53" s="147"/>
      <c r="F53" s="4" t="s">
        <v>23</v>
      </c>
      <c r="G53" s="2">
        <f>IF(AQ53=999,0,RANK(AQ53,$AQ53:$AV53,1))</f>
        <v>0</v>
      </c>
      <c r="H53" s="2">
        <f>HLOOKUP(G53,$AP$3:$AW$4,2,FALSE)</f>
        <v>0</v>
      </c>
      <c r="I53" s="3">
        <f>I51+H53</f>
        <v>0</v>
      </c>
      <c r="J53" s="4" t="s">
        <v>23</v>
      </c>
      <c r="K53" s="2">
        <f>IF(AR53=999,0,RANK(AR53,$AQ53:$AV53,1))</f>
        <v>0</v>
      </c>
      <c r="L53" s="2">
        <f>HLOOKUP(K53,$AP$3:$AW$4,2,FALSE)</f>
        <v>0</v>
      </c>
      <c r="M53" s="3">
        <f>M51+L53</f>
        <v>0</v>
      </c>
      <c r="N53" s="4" t="s">
        <v>23</v>
      </c>
      <c r="O53" s="2">
        <f>IF(AS53=999,0,RANK(AS53,$AQ53:$AV53,1))</f>
        <v>0</v>
      </c>
      <c r="P53" s="2">
        <f>HLOOKUP(O53,$AP$3:$AW$4,2,FALSE)</f>
        <v>0</v>
      </c>
      <c r="Q53" s="3">
        <f>Q51+P53</f>
        <v>0</v>
      </c>
      <c r="R53" s="4" t="s">
        <v>23</v>
      </c>
      <c r="S53" s="2">
        <f>IF(AT53=999,0,RANK(AT53,$AQ53:$AV53,1))</f>
        <v>0</v>
      </c>
      <c r="T53" s="2">
        <f>HLOOKUP(S53,$AP$3:$AW$4,2,FALSE)</f>
        <v>0</v>
      </c>
      <c r="U53" s="3">
        <f>U51+T53</f>
        <v>0</v>
      </c>
      <c r="V53" s="4" t="s">
        <v>23</v>
      </c>
      <c r="W53" s="2">
        <f>IF(AU53=999,0,RANK(AU53,$AQ53:$AV53,1))</f>
        <v>0</v>
      </c>
      <c r="X53" s="2">
        <f>HLOOKUP(W53,$AP$3:$AW$4,2,FALSE)</f>
        <v>0</v>
      </c>
      <c r="Y53" s="3">
        <f>Y51+X53</f>
        <v>0</v>
      </c>
      <c r="Z53" s="4" t="s">
        <v>23</v>
      </c>
      <c r="AA53" s="2">
        <f>IF(AV53=999,0,RANK(AV53,$AQ53:$AV53,1))</f>
        <v>0</v>
      </c>
      <c r="AB53" s="2">
        <f>HLOOKUP(AA53,$AP$3:$AW$4,2,FALSE)</f>
        <v>0</v>
      </c>
      <c r="AC53" s="3">
        <f>AC51+AB53</f>
        <v>0</v>
      </c>
      <c r="AD53" s="57"/>
      <c r="AE53" s="38" t="str">
        <f>IF(BF53&gt;$AR$4,"",MATCH(1,AY53:BD53,0))</f>
        <v/>
      </c>
      <c r="AF53" s="38" t="str">
        <f>IF(Instructions!$J$18&gt;1,IF(BF53&gt;$AS$4,"",MATCH(2,AY53:BD53,0)),"")</f>
        <v/>
      </c>
      <c r="AG53" s="38" t="str">
        <f>IF(Instructions!$J$18&gt;2,IF(BF53&gt;$AT$4,"",MATCH(3,AY53:BD53,0)),"")</f>
        <v/>
      </c>
      <c r="AH53" s="38" t="str">
        <f>IF(Instructions!$J$18&gt;3,IF(BF53&gt;$AU$4,"",MATCH(4,AY53:BD53,0)),"")</f>
        <v/>
      </c>
      <c r="AI53" s="38" t="str">
        <f>IF(Instructions!$J$18&gt;4,IF(BF53&gt;$AV$4,"",MATCH(5,AY53:BD53,0)),"")</f>
        <v/>
      </c>
      <c r="AJ53" s="57" t="str">
        <f>IF(Instructions!$J$18&gt;5,IF(BF53&gt;0,"",MATCH(6,AY53:BD53,0)),"")</f>
        <v/>
      </c>
      <c r="AK53" s="57" t="str">
        <f>CONCATENATE(IF(AY53=0,"1, ",""),IF(AZ53=0,"2, ",""),IF(BA53=0,"3, ",""),IF(BB53=0,"4, ",""),IF(BC53=0,"5, ",""),IF(BD53=0,"6",""))</f>
        <v>1, 2, 3, 4, 5, 6</v>
      </c>
      <c r="AL53" s="57" t="str">
        <f>IF(BH53&gt;$AQ$1,"JOINT PLACING!!","")</f>
        <v/>
      </c>
      <c r="AM53" s="15">
        <f t="shared" si="0"/>
        <v>0</v>
      </c>
      <c r="AN53" s="14" t="e">
        <f>AN51+AM53</f>
        <v>#REF!</v>
      </c>
      <c r="AO53" s="80"/>
      <c r="AQ53" s="65">
        <f>IF(LEFT(F53,2)="dq",999,IF(LEFT(F53,2)="dn",999,IF(F53="np",999,F53)))</f>
        <v>999</v>
      </c>
      <c r="AR53" s="65">
        <f>IF(LEFT(J53,2)="dq",999,IF(LEFT(J53,2)="dn",999,IF(J53="np",999,J53)))</f>
        <v>999</v>
      </c>
      <c r="AS53" s="65">
        <f>IF(LEFT(N53,2)="dq",999,IF(LEFT(N53,2)="dn",999,IF(N53="np",999,N53)))</f>
        <v>999</v>
      </c>
      <c r="AT53" s="65">
        <f>IF(LEFT(R53,2)="dq",999,IF(LEFT(R53,2)="dn",999,IF(R53="np",999,R53)))</f>
        <v>999</v>
      </c>
      <c r="AU53" s="65">
        <f>IF(LEFT(V53,2)="dq",999,IF(LEFT(V53,2)="dn",999,IF(V53="np",999,V53)))</f>
        <v>999</v>
      </c>
      <c r="AV53" s="65">
        <f>IF(LEFT(Z53,2)="dq",999,IF(LEFT(Z53,2)="dn",999,IF(Z53="np",999,Z53)))</f>
        <v>999</v>
      </c>
      <c r="AY53" s="38">
        <f>G53</f>
        <v>0</v>
      </c>
      <c r="AZ53" s="38">
        <f>K53</f>
        <v>0</v>
      </c>
      <c r="BA53" s="38">
        <f>O53</f>
        <v>0</v>
      </c>
      <c r="BB53" s="38">
        <f>S53</f>
        <v>0</v>
      </c>
      <c r="BC53" s="38">
        <f>W53</f>
        <v>0</v>
      </c>
      <c r="BD53" s="38">
        <f>AA53</f>
        <v>0</v>
      </c>
      <c r="BE53" s="38">
        <f>SUM(6-Instructions!$J$18)</f>
        <v>0</v>
      </c>
      <c r="BF53" s="38">
        <f t="shared" si="2"/>
        <v>6</v>
      </c>
      <c r="BG53" s="38">
        <f>IF(BF53=$AQ$4,$AQ$1,IF(BF53=$AR$4,$AR$1,IF(BF53=$AS$4,$AS$1,IF(BF53=$AT$4,$AT$1,IF(BF53=$AU$4,$AU$1,IF(BF53=$AV$4,$AV$1,IF(BF53=0,0,"ERROR")))))))</f>
        <v>21</v>
      </c>
      <c r="BH53" s="38">
        <f>SUM(AM53+BG53)</f>
        <v>21</v>
      </c>
    </row>
    <row r="54" spans="1:60" x14ac:dyDescent="0.15">
      <c r="A54" s="34">
        <v>25</v>
      </c>
      <c r="B54" s="35" t="s">
        <v>81</v>
      </c>
      <c r="C54" s="35" t="s">
        <v>25</v>
      </c>
      <c r="D54" s="35" t="s">
        <v>28</v>
      </c>
      <c r="E54" s="144" t="s">
        <v>185</v>
      </c>
      <c r="F54" s="207" t="str">
        <f>Validation!F43</f>
        <v xml:space="preserve"> </v>
      </c>
      <c r="G54" s="208"/>
      <c r="H54" s="208"/>
      <c r="I54" s="209"/>
      <c r="J54" s="207" t="str">
        <f>Validation!J43</f>
        <v xml:space="preserve"> </v>
      </c>
      <c r="K54" s="208"/>
      <c r="L54" s="208"/>
      <c r="M54" s="209"/>
      <c r="N54" s="207" t="str">
        <f>Validation!N43</f>
        <v xml:space="preserve"> </v>
      </c>
      <c r="O54" s="208"/>
      <c r="P54" s="208"/>
      <c r="Q54" s="209"/>
      <c r="R54" s="207" t="str">
        <f>Validation!R43</f>
        <v xml:space="preserve"> </v>
      </c>
      <c r="S54" s="208"/>
      <c r="T54" s="208"/>
      <c r="U54" s="209"/>
      <c r="V54" s="207" t="str">
        <f>Validation!V43</f>
        <v xml:space="preserve"> </v>
      </c>
      <c r="W54" s="208"/>
      <c r="X54" s="208"/>
      <c r="Y54" s="209"/>
      <c r="Z54" s="207" t="str">
        <f>Validation!Z43</f>
        <v xml:space="preserve"> </v>
      </c>
      <c r="AA54" s="208"/>
      <c r="AB54" s="208"/>
      <c r="AC54" s="209"/>
      <c r="AD54" s="57"/>
      <c r="AJ54" s="57"/>
      <c r="AK54" s="57"/>
      <c r="AL54" s="37"/>
      <c r="AM54" s="16"/>
      <c r="AN54" s="16"/>
      <c r="AO54" s="55"/>
      <c r="AQ54" s="65"/>
      <c r="AR54" s="65"/>
      <c r="AS54" s="65"/>
      <c r="AT54" s="65"/>
      <c r="AU54" s="65"/>
      <c r="AV54" s="65"/>
    </row>
    <row r="55" spans="1:60" x14ac:dyDescent="0.15">
      <c r="A55" s="42"/>
      <c r="B55" s="43"/>
      <c r="C55" s="43"/>
      <c r="D55" s="43"/>
      <c r="E55" s="145"/>
      <c r="F55" s="4" t="s">
        <v>23</v>
      </c>
      <c r="G55" s="2">
        <f>IF(AQ55=999,0,RANK(AQ55,$AQ55:$AV55,1))</f>
        <v>0</v>
      </c>
      <c r="H55" s="2">
        <f>HLOOKUP(G55,$AP$3:$AW$4,2,FALSE)</f>
        <v>0</v>
      </c>
      <c r="I55" s="3">
        <f>I53+H55</f>
        <v>0</v>
      </c>
      <c r="J55" s="4" t="s">
        <v>23</v>
      </c>
      <c r="K55" s="2">
        <f>IF(AR55=999,0,RANK(AR55,$AQ55:$AV55,1))</f>
        <v>0</v>
      </c>
      <c r="L55" s="2">
        <f>HLOOKUP(K55,$AP$3:$AW$4,2,FALSE)</f>
        <v>0</v>
      </c>
      <c r="M55" s="3">
        <f>M53+L55</f>
        <v>0</v>
      </c>
      <c r="N55" s="4" t="s">
        <v>23</v>
      </c>
      <c r="O55" s="2">
        <f>IF(AS55=999,0,RANK(AS55,$AQ55:$AV55,1))</f>
        <v>0</v>
      </c>
      <c r="P55" s="2">
        <f>HLOOKUP(O55,$AP$3:$AW$4,2,FALSE)</f>
        <v>0</v>
      </c>
      <c r="Q55" s="3">
        <f>Q53+P55</f>
        <v>0</v>
      </c>
      <c r="R55" s="4" t="s">
        <v>23</v>
      </c>
      <c r="S55" s="2">
        <f>IF(AT55=999,0,RANK(AT55,$AQ55:$AV55,1))</f>
        <v>0</v>
      </c>
      <c r="T55" s="2">
        <f>HLOOKUP(S55,$AP$3:$AW$4,2,FALSE)</f>
        <v>0</v>
      </c>
      <c r="U55" s="3">
        <f>U53+T55</f>
        <v>0</v>
      </c>
      <c r="V55" s="4" t="s">
        <v>23</v>
      </c>
      <c r="W55" s="2">
        <f>IF(AU55=999,0,RANK(AU55,$AQ55:$AV55,1))</f>
        <v>0</v>
      </c>
      <c r="X55" s="2">
        <f>HLOOKUP(W55,$AP$3:$AW$4,2,FALSE)</f>
        <v>0</v>
      </c>
      <c r="Y55" s="3">
        <f>Y53+X55</f>
        <v>0</v>
      </c>
      <c r="Z55" s="4" t="s">
        <v>23</v>
      </c>
      <c r="AA55" s="2">
        <f>IF(AV55=999,0,RANK(AV55,$AQ55:$AV55,1))</f>
        <v>0</v>
      </c>
      <c r="AB55" s="2">
        <f>HLOOKUP(AA55,$AP$3:$AW$4,2,FALSE)</f>
        <v>0</v>
      </c>
      <c r="AC55" s="3">
        <f>AC53+AB55</f>
        <v>0</v>
      </c>
      <c r="AD55" s="57"/>
      <c r="AE55" s="38" t="str">
        <f>IF(BF55&gt;$AR$4,"",MATCH(1,AY55:BD55,0))</f>
        <v/>
      </c>
      <c r="AF55" s="38" t="str">
        <f>IF(Instructions!$J$18&gt;1,IF(BF55&gt;$AS$4,"",MATCH(2,AY55:BD55,0)),"")</f>
        <v/>
      </c>
      <c r="AG55" s="38" t="str">
        <f>IF(Instructions!$J$18&gt;2,IF(BF55&gt;$AT$4,"",MATCH(3,AY55:BD55,0)),"")</f>
        <v/>
      </c>
      <c r="AH55" s="38" t="str">
        <f>IF(Instructions!$J$18&gt;3,IF(BF55&gt;$AU$4,"",MATCH(4,AY55:BD55,0)),"")</f>
        <v/>
      </c>
      <c r="AI55" s="38" t="str">
        <f>IF(Instructions!$J$18&gt;4,IF(BF55&gt;$AV$4,"",MATCH(5,AY55:BD55,0)),"")</f>
        <v/>
      </c>
      <c r="AJ55" s="57" t="str">
        <f>IF(Instructions!$J$18&gt;5,IF(BF55&gt;0,"",MATCH(6,AY55:BD55,0)),"")</f>
        <v/>
      </c>
      <c r="AK55" s="57" t="str">
        <f>CONCATENATE(IF(AY55=0,"1, ",""),IF(AZ55=0,"2, ",""),IF(BA55=0,"3, ",""),IF(BB55=0,"4, ",""),IF(BC55=0,"5, ",""),IF(BD55=0,"6",""))</f>
        <v>1, 2, 3, 4, 5, 6</v>
      </c>
      <c r="AL55" s="57" t="str">
        <f>IF(BH55&gt;$AQ$1,"JOINT PLACING!!","")</f>
        <v/>
      </c>
      <c r="AM55" s="15">
        <f t="shared" si="0"/>
        <v>0</v>
      </c>
      <c r="AN55" s="14" t="e">
        <f>AN53+AM55</f>
        <v>#REF!</v>
      </c>
      <c r="AO55" s="80"/>
      <c r="AQ55" s="65">
        <f>IF(LEFT(F55,2)="dq",999,IF(LEFT(F55,2)="dn",999,IF(F55="np",999,F55)))</f>
        <v>999</v>
      </c>
      <c r="AR55" s="65">
        <f>IF(LEFT(J55,2)="dq",999,IF(LEFT(J55,2)="dn",999,IF(J55="np",999,J55)))</f>
        <v>999</v>
      </c>
      <c r="AS55" s="65">
        <f>IF(LEFT(N55,2)="dq",999,IF(LEFT(N55,2)="dn",999,IF(N55="np",999,N55)))</f>
        <v>999</v>
      </c>
      <c r="AT55" s="65">
        <f>IF(LEFT(R55,2)="dq",999,IF(LEFT(R55,2)="dn",999,IF(R55="np",999,R55)))</f>
        <v>999</v>
      </c>
      <c r="AU55" s="65">
        <f>IF(LEFT(V55,2)="dq",999,IF(LEFT(V55,2)="dn",999,IF(V55="np",999,V55)))</f>
        <v>999</v>
      </c>
      <c r="AV55" s="65">
        <f>IF(LEFT(Z55,2)="dq",999,IF(LEFT(Z55,2)="dn",999,IF(Z55="np",999,Z55)))</f>
        <v>999</v>
      </c>
      <c r="AY55" s="38">
        <f>G55</f>
        <v>0</v>
      </c>
      <c r="AZ55" s="38">
        <f>K55</f>
        <v>0</v>
      </c>
      <c r="BA55" s="38">
        <f>O55</f>
        <v>0</v>
      </c>
      <c r="BB55" s="38">
        <f>S55</f>
        <v>0</v>
      </c>
      <c r="BC55" s="38">
        <f>W55</f>
        <v>0</v>
      </c>
      <c r="BD55" s="38">
        <f>AA55</f>
        <v>0</v>
      </c>
      <c r="BE55" s="38">
        <f>SUM(6-Instructions!$J$18)</f>
        <v>0</v>
      </c>
      <c r="BF55" s="38">
        <f t="shared" si="2"/>
        <v>6</v>
      </c>
      <c r="BG55" s="38">
        <f>IF(BF55=$AQ$4,$AQ$1,IF(BF55=$AR$4,$AR$1,IF(BF55=$AS$4,$AS$1,IF(BF55=$AT$4,$AT$1,IF(BF55=$AU$4,$AU$1,IF(BF55=$AV$4,$AV$1,IF(BF55=0,0,"ERROR")))))))</f>
        <v>21</v>
      </c>
      <c r="BH55" s="38">
        <f>SUM(AM55+BG55)</f>
        <v>21</v>
      </c>
    </row>
    <row r="56" spans="1:60" x14ac:dyDescent="0.15">
      <c r="A56" s="34">
        <v>26</v>
      </c>
      <c r="B56" s="35" t="s">
        <v>81</v>
      </c>
      <c r="C56" s="35" t="s">
        <v>25</v>
      </c>
      <c r="D56" s="35" t="s">
        <v>28</v>
      </c>
      <c r="E56" s="146" t="s">
        <v>186</v>
      </c>
      <c r="F56" s="207" t="str">
        <f>Validation!F44</f>
        <v xml:space="preserve"> </v>
      </c>
      <c r="G56" s="208"/>
      <c r="H56" s="208"/>
      <c r="I56" s="209"/>
      <c r="J56" s="207" t="str">
        <f>Validation!J44</f>
        <v xml:space="preserve"> </v>
      </c>
      <c r="K56" s="208"/>
      <c r="L56" s="208"/>
      <c r="M56" s="209"/>
      <c r="N56" s="207" t="str">
        <f>Validation!N44</f>
        <v xml:space="preserve"> </v>
      </c>
      <c r="O56" s="208"/>
      <c r="P56" s="208"/>
      <c r="Q56" s="209"/>
      <c r="R56" s="207" t="str">
        <f>Validation!R44</f>
        <v xml:space="preserve"> </v>
      </c>
      <c r="S56" s="208"/>
      <c r="T56" s="208"/>
      <c r="U56" s="209"/>
      <c r="V56" s="207" t="str">
        <f>Validation!V44</f>
        <v xml:space="preserve"> </v>
      </c>
      <c r="W56" s="208"/>
      <c r="X56" s="208"/>
      <c r="Y56" s="209"/>
      <c r="Z56" s="207" t="str">
        <f>Validation!Z44</f>
        <v xml:space="preserve"> </v>
      </c>
      <c r="AA56" s="208"/>
      <c r="AB56" s="208"/>
      <c r="AC56" s="209"/>
      <c r="AD56" s="57"/>
      <c r="AJ56" s="57"/>
      <c r="AK56" s="57"/>
      <c r="AL56" s="37"/>
      <c r="AM56" s="16"/>
      <c r="AN56" s="16"/>
      <c r="AO56" s="55"/>
      <c r="AQ56" s="65"/>
      <c r="AR56" s="65"/>
      <c r="AS56" s="65"/>
      <c r="AT56" s="65"/>
      <c r="AU56" s="65"/>
      <c r="AV56" s="65"/>
    </row>
    <row r="57" spans="1:60" x14ac:dyDescent="0.15">
      <c r="A57" s="42"/>
      <c r="B57" s="43"/>
      <c r="C57" s="43"/>
      <c r="D57" s="43"/>
      <c r="E57" s="147"/>
      <c r="F57" s="4" t="s">
        <v>23</v>
      </c>
      <c r="G57" s="2">
        <f>IF(AQ57=999,0,RANK(AQ57,$AQ57:$AV57,1))</f>
        <v>0</v>
      </c>
      <c r="H57" s="2">
        <f>HLOOKUP(G57,$AP$3:$AW$4,2,FALSE)</f>
        <v>0</v>
      </c>
      <c r="I57" s="3">
        <f>I55+H57</f>
        <v>0</v>
      </c>
      <c r="J57" s="4" t="s">
        <v>23</v>
      </c>
      <c r="K57" s="2">
        <f>IF(AR57=999,0,RANK(AR57,$AQ57:$AV57,1))</f>
        <v>0</v>
      </c>
      <c r="L57" s="2">
        <f>HLOOKUP(K57,$AP$3:$AW$4,2,FALSE)</f>
        <v>0</v>
      </c>
      <c r="M57" s="3">
        <f>M55+L57</f>
        <v>0</v>
      </c>
      <c r="N57" s="4" t="s">
        <v>23</v>
      </c>
      <c r="O57" s="2">
        <f>IF(AS57=999,0,RANK(AS57,$AQ57:$AV57,1))</f>
        <v>0</v>
      </c>
      <c r="P57" s="2">
        <f>HLOOKUP(O57,$AP$3:$AW$4,2,FALSE)</f>
        <v>0</v>
      </c>
      <c r="Q57" s="3">
        <f>Q55+P57</f>
        <v>0</v>
      </c>
      <c r="R57" s="4" t="s">
        <v>23</v>
      </c>
      <c r="S57" s="2">
        <f>IF(AT57=999,0,RANK(AT57,$AQ57:$AV57,1))</f>
        <v>0</v>
      </c>
      <c r="T57" s="2">
        <f>HLOOKUP(S57,$AP$3:$AW$4,2,FALSE)</f>
        <v>0</v>
      </c>
      <c r="U57" s="3">
        <f>U55+T57</f>
        <v>0</v>
      </c>
      <c r="V57" s="4" t="s">
        <v>23</v>
      </c>
      <c r="W57" s="2">
        <f>IF(AU57=999,0,RANK(AU57,$AQ57:$AV57,1))</f>
        <v>0</v>
      </c>
      <c r="X57" s="2">
        <f>HLOOKUP(W57,$AP$3:$AW$4,2,FALSE)</f>
        <v>0</v>
      </c>
      <c r="Y57" s="3">
        <f>Y55+X57</f>
        <v>0</v>
      </c>
      <c r="Z57" s="4" t="s">
        <v>23</v>
      </c>
      <c r="AA57" s="2">
        <f>IF(AV57=999,0,RANK(AV57,$AQ57:$AV57,1))</f>
        <v>0</v>
      </c>
      <c r="AB57" s="2">
        <f>HLOOKUP(AA57,$AP$3:$AW$4,2,FALSE)</f>
        <v>0</v>
      </c>
      <c r="AC57" s="3">
        <f>AC55+AB57</f>
        <v>0</v>
      </c>
      <c r="AD57" s="57"/>
      <c r="AE57" s="38" t="str">
        <f>IF(BF57&gt;$AR$4,"",MATCH(1,AY57:BD57,0))</f>
        <v/>
      </c>
      <c r="AF57" s="38" t="str">
        <f>IF(Instructions!$J$18&gt;1,IF(BF57&gt;$AS$4,"",MATCH(2,AY57:BD57,0)),"")</f>
        <v/>
      </c>
      <c r="AG57" s="38" t="str">
        <f>IF(Instructions!$J$18&gt;2,IF(BF57&gt;$AT$4,"",MATCH(3,AY57:BD57,0)),"")</f>
        <v/>
      </c>
      <c r="AH57" s="38" t="str">
        <f>IF(Instructions!$J$18&gt;3,IF(BF57&gt;$AU$4,"",MATCH(4,AY57:BD57,0)),"")</f>
        <v/>
      </c>
      <c r="AI57" s="38" t="str">
        <f>IF(Instructions!$J$18&gt;4,IF(BF57&gt;$AV$4,"",MATCH(5,AY57:BD57,0)),"")</f>
        <v/>
      </c>
      <c r="AJ57" s="57" t="str">
        <f>IF(Instructions!$J$18&gt;5,IF(BF57&gt;0,"",MATCH(6,AY57:BD57,0)),"")</f>
        <v/>
      </c>
      <c r="AK57" s="57" t="str">
        <f>CONCATENATE(IF(AY57=0,"1, ",""),IF(AZ57=0,"2, ",""),IF(BA57=0,"3, ",""),IF(BB57=0,"4, ",""),IF(BC57=0,"5, ",""),IF(BD57=0,"6",""))</f>
        <v>1, 2, 3, 4, 5, 6</v>
      </c>
      <c r="AL57" s="57" t="str">
        <f>IF(BH57&gt;$AQ$1,"JOINT PLACING!!","")</f>
        <v/>
      </c>
      <c r="AM57" s="15">
        <f t="shared" si="0"/>
        <v>0</v>
      </c>
      <c r="AN57" s="14" t="e">
        <f>AN55+AM57</f>
        <v>#REF!</v>
      </c>
      <c r="AO57" s="80"/>
      <c r="AQ57" s="65">
        <f>IF(LEFT(F57,2)="dq",999,IF(LEFT(F57,2)="dn",999,IF(F57="np",999,F57)))</f>
        <v>999</v>
      </c>
      <c r="AR57" s="65">
        <f>IF(LEFT(J57,2)="dq",999,IF(LEFT(J57,2)="dn",999,IF(J57="np",999,J57)))</f>
        <v>999</v>
      </c>
      <c r="AS57" s="65">
        <f>IF(LEFT(N57,2)="dq",999,IF(LEFT(N57,2)="dn",999,IF(N57="np",999,N57)))</f>
        <v>999</v>
      </c>
      <c r="AT57" s="65">
        <f>IF(LEFT(R57,2)="dq",999,IF(LEFT(R57,2)="dn",999,IF(R57="np",999,R57)))</f>
        <v>999</v>
      </c>
      <c r="AU57" s="65">
        <f>IF(LEFT(V57,2)="dq",999,IF(LEFT(V57,2)="dn",999,IF(V57="np",999,V57)))</f>
        <v>999</v>
      </c>
      <c r="AV57" s="65">
        <f>IF(LEFT(Z57,2)="dq",999,IF(LEFT(Z57,2)="dn",999,IF(Z57="np",999,Z57)))</f>
        <v>999</v>
      </c>
      <c r="AY57" s="38">
        <f>G57</f>
        <v>0</v>
      </c>
      <c r="AZ57" s="38">
        <f>K57</f>
        <v>0</v>
      </c>
      <c r="BA57" s="38">
        <f>O57</f>
        <v>0</v>
      </c>
      <c r="BB57" s="38">
        <f>S57</f>
        <v>0</v>
      </c>
      <c r="BC57" s="38">
        <f>W57</f>
        <v>0</v>
      </c>
      <c r="BD57" s="38">
        <f>AA57</f>
        <v>0</v>
      </c>
      <c r="BE57" s="38">
        <f>SUM(6-Instructions!$J$18)</f>
        <v>0</v>
      </c>
      <c r="BF57" s="38">
        <f t="shared" si="2"/>
        <v>6</v>
      </c>
      <c r="BG57" s="38">
        <f>IF(BF57=$AQ$4,$AQ$1,IF(BF57=$AR$4,$AR$1,IF(BF57=$AS$4,$AS$1,IF(BF57=$AT$4,$AT$1,IF(BF57=$AU$4,$AU$1,IF(BF57=$AV$4,$AV$1,IF(BF57=0,0,"ERROR")))))))</f>
        <v>21</v>
      </c>
      <c r="BH57" s="38">
        <f>SUM(AM57+BG57)</f>
        <v>21</v>
      </c>
    </row>
    <row r="58" spans="1:60" x14ac:dyDescent="0.15">
      <c r="A58" s="34">
        <v>27</v>
      </c>
      <c r="B58" s="35" t="s">
        <v>82</v>
      </c>
      <c r="C58" s="35" t="s">
        <v>25</v>
      </c>
      <c r="D58" s="67" t="s">
        <v>26</v>
      </c>
      <c r="E58" s="144" t="s">
        <v>185</v>
      </c>
      <c r="F58" s="207" t="str">
        <f>Validation!F45</f>
        <v xml:space="preserve"> </v>
      </c>
      <c r="G58" s="208"/>
      <c r="H58" s="208"/>
      <c r="I58" s="209"/>
      <c r="J58" s="207" t="str">
        <f>Validation!J45</f>
        <v xml:space="preserve"> </v>
      </c>
      <c r="K58" s="208"/>
      <c r="L58" s="208"/>
      <c r="M58" s="209"/>
      <c r="N58" s="207" t="str">
        <f>Validation!N45</f>
        <v xml:space="preserve"> </v>
      </c>
      <c r="O58" s="208"/>
      <c r="P58" s="208"/>
      <c r="Q58" s="209"/>
      <c r="R58" s="207" t="str">
        <f>Validation!R45</f>
        <v xml:space="preserve"> </v>
      </c>
      <c r="S58" s="208"/>
      <c r="T58" s="208"/>
      <c r="U58" s="209"/>
      <c r="V58" s="207" t="str">
        <f>Validation!V45</f>
        <v xml:space="preserve"> </v>
      </c>
      <c r="W58" s="208"/>
      <c r="X58" s="208"/>
      <c r="Y58" s="209"/>
      <c r="Z58" s="207" t="str">
        <f>Validation!Z45</f>
        <v xml:space="preserve"> </v>
      </c>
      <c r="AA58" s="208"/>
      <c r="AB58" s="208"/>
      <c r="AC58" s="209"/>
      <c r="AD58" s="57"/>
      <c r="AJ58" s="57"/>
      <c r="AK58" s="57"/>
      <c r="AL58" s="37"/>
      <c r="AM58" s="16"/>
      <c r="AN58" s="16"/>
      <c r="AO58" s="55"/>
      <c r="AQ58" s="65"/>
      <c r="AR58" s="65"/>
      <c r="AS58" s="65"/>
      <c r="AT58" s="65"/>
      <c r="AU58" s="65"/>
      <c r="AV58" s="65"/>
    </row>
    <row r="59" spans="1:60" x14ac:dyDescent="0.15">
      <c r="A59" s="42"/>
      <c r="B59" s="43"/>
      <c r="C59" s="43"/>
      <c r="D59" s="68"/>
      <c r="E59" s="145"/>
      <c r="F59" s="4" t="s">
        <v>23</v>
      </c>
      <c r="G59" s="2">
        <f>IF(AQ59=999,0,RANK(AQ59,$AQ59:$AV59,1))</f>
        <v>0</v>
      </c>
      <c r="H59" s="2">
        <f>HLOOKUP(G59,$AP$3:$AW$4,2,FALSE)</f>
        <v>0</v>
      </c>
      <c r="I59" s="3">
        <f>I57+H59</f>
        <v>0</v>
      </c>
      <c r="J59" s="4" t="s">
        <v>23</v>
      </c>
      <c r="K59" s="2">
        <f>IF(AR59=999,0,RANK(AR59,$AQ59:$AV59,1))</f>
        <v>0</v>
      </c>
      <c r="L59" s="2">
        <f>HLOOKUP(K59,$AP$3:$AW$4,2,FALSE)</f>
        <v>0</v>
      </c>
      <c r="M59" s="3">
        <f>M57+L59</f>
        <v>0</v>
      </c>
      <c r="N59" s="4" t="s">
        <v>23</v>
      </c>
      <c r="O59" s="2">
        <f>IF(AS59=999,0,RANK(AS59,$AQ59:$AV59,1))</f>
        <v>0</v>
      </c>
      <c r="P59" s="2">
        <f>HLOOKUP(O59,$AP$3:$AW$4,2,FALSE)</f>
        <v>0</v>
      </c>
      <c r="Q59" s="3">
        <f>Q57+P59</f>
        <v>0</v>
      </c>
      <c r="R59" s="4" t="s">
        <v>23</v>
      </c>
      <c r="S59" s="2">
        <f>IF(AT59=999,0,RANK(AT59,$AQ59:$AV59,1))</f>
        <v>0</v>
      </c>
      <c r="T59" s="2">
        <f>HLOOKUP(S59,$AP$3:$AW$4,2,FALSE)</f>
        <v>0</v>
      </c>
      <c r="U59" s="3">
        <f>U57+T59</f>
        <v>0</v>
      </c>
      <c r="V59" s="4" t="s">
        <v>23</v>
      </c>
      <c r="W59" s="2">
        <f>IF(AU59=999,0,RANK(AU59,$AQ59:$AV59,1))</f>
        <v>0</v>
      </c>
      <c r="X59" s="2">
        <f>HLOOKUP(W59,$AP$3:$AW$4,2,FALSE)</f>
        <v>0</v>
      </c>
      <c r="Y59" s="3">
        <f>Y57+X59</f>
        <v>0</v>
      </c>
      <c r="Z59" s="4" t="s">
        <v>23</v>
      </c>
      <c r="AA59" s="2">
        <f>IF(AV59=999,0,RANK(AV59,$AQ59:$AV59,1))</f>
        <v>0</v>
      </c>
      <c r="AB59" s="2">
        <f>HLOOKUP(AA59,$AP$3:$AW$4,2,FALSE)</f>
        <v>0</v>
      </c>
      <c r="AC59" s="3">
        <f>AC57+AB59</f>
        <v>0</v>
      </c>
      <c r="AD59" s="57"/>
      <c r="AE59" s="38" t="str">
        <f>IF(BF59&gt;$AR$4,"",MATCH(1,AY59:BD59,0))</f>
        <v/>
      </c>
      <c r="AF59" s="38" t="str">
        <f>IF(Instructions!$J$18&gt;1,IF(BF59&gt;$AS$4,"",MATCH(2,AY59:BD59,0)),"")</f>
        <v/>
      </c>
      <c r="AG59" s="38" t="str">
        <f>IF(Instructions!$J$18&gt;2,IF(BF59&gt;$AT$4,"",MATCH(3,AY59:BD59,0)),"")</f>
        <v/>
      </c>
      <c r="AH59" s="38" t="str">
        <f>IF(Instructions!$J$18&gt;3,IF(BF59&gt;$AU$4,"",MATCH(4,AY59:BD59,0)),"")</f>
        <v/>
      </c>
      <c r="AI59" s="38" t="str">
        <f>IF(Instructions!$J$18&gt;4,IF(BF59&gt;$AV$4,"",MATCH(5,AY59:BD59,0)),"")</f>
        <v/>
      </c>
      <c r="AJ59" s="57" t="str">
        <f>IF(Instructions!$J$18&gt;5,IF(BF59&gt;0,"",MATCH(6,AY59:BD59,0)),"")</f>
        <v/>
      </c>
      <c r="AK59" s="57" t="str">
        <f>CONCATENATE(IF(AY59=0,"1, ",""),IF(AZ59=0,"2, ",""),IF(BA59=0,"3, ",""),IF(BB59=0,"4, ",""),IF(BC59=0,"5, ",""),IF(BD59=0,"6",""))</f>
        <v>1, 2, 3, 4, 5, 6</v>
      </c>
      <c r="AL59" s="57" t="str">
        <f>IF(BH59&gt;$AQ$1,"JOINT PLACING!!","")</f>
        <v/>
      </c>
      <c r="AM59" s="15">
        <f t="shared" si="0"/>
        <v>0</v>
      </c>
      <c r="AN59" s="14" t="e">
        <f>AN57+AM59</f>
        <v>#REF!</v>
      </c>
      <c r="AO59" s="80"/>
      <c r="AQ59" s="65">
        <f>IF(LEFT(F59,2)="dq",999,IF(LEFT(F59,2)="dn",999,IF(F59="np",999,F59)))</f>
        <v>999</v>
      </c>
      <c r="AR59" s="65">
        <f>IF(LEFT(J59,2)="dq",999,IF(LEFT(J59,2)="dn",999,IF(J59="np",999,J59)))</f>
        <v>999</v>
      </c>
      <c r="AS59" s="65">
        <f>IF(LEFT(N59,2)="dq",999,IF(LEFT(N59,2)="dn",999,IF(N59="np",999,N59)))</f>
        <v>999</v>
      </c>
      <c r="AT59" s="65">
        <f>IF(LEFT(R59,2)="dq",999,IF(LEFT(R59,2)="dn",999,IF(R59="np",999,R59)))</f>
        <v>999</v>
      </c>
      <c r="AU59" s="65">
        <f>IF(LEFT(V59,2)="dq",999,IF(LEFT(V59,2)="dn",999,IF(V59="np",999,V59)))</f>
        <v>999</v>
      </c>
      <c r="AV59" s="65">
        <f>IF(LEFT(Z59,2)="dq",999,IF(LEFT(Z59,2)="dn",999,IF(Z59="np",999,Z59)))</f>
        <v>999</v>
      </c>
      <c r="AY59" s="38">
        <f>G59</f>
        <v>0</v>
      </c>
      <c r="AZ59" s="38">
        <f>K59</f>
        <v>0</v>
      </c>
      <c r="BA59" s="38">
        <f>O59</f>
        <v>0</v>
      </c>
      <c r="BB59" s="38">
        <f>S59</f>
        <v>0</v>
      </c>
      <c r="BC59" s="38">
        <f>W59</f>
        <v>0</v>
      </c>
      <c r="BD59" s="38">
        <f>AA59</f>
        <v>0</v>
      </c>
      <c r="BE59" s="38">
        <f>SUM(6-Instructions!$J$18)</f>
        <v>0</v>
      </c>
      <c r="BF59" s="38">
        <f t="shared" si="2"/>
        <v>6</v>
      </c>
      <c r="BG59" s="38">
        <f>IF(BF59=$AQ$4,$AQ$1,IF(BF59=$AR$4,$AR$1,IF(BF59=$AS$4,$AS$1,IF(BF59=$AT$4,$AT$1,IF(BF59=$AU$4,$AU$1,IF(BF59=$AV$4,$AV$1,IF(BF59=0,0,"ERROR")))))))</f>
        <v>21</v>
      </c>
      <c r="BH59" s="38">
        <f>SUM(AM59+BG59)</f>
        <v>21</v>
      </c>
    </row>
    <row r="60" spans="1:60" x14ac:dyDescent="0.15">
      <c r="A60" s="34">
        <v>28</v>
      </c>
      <c r="B60" s="35" t="s">
        <v>82</v>
      </c>
      <c r="C60" s="35" t="s">
        <v>25</v>
      </c>
      <c r="D60" s="35" t="s">
        <v>26</v>
      </c>
      <c r="E60" s="146" t="s">
        <v>186</v>
      </c>
      <c r="F60" s="207" t="str">
        <f>Validation!F46</f>
        <v xml:space="preserve"> </v>
      </c>
      <c r="G60" s="208"/>
      <c r="H60" s="208"/>
      <c r="I60" s="209"/>
      <c r="J60" s="207" t="str">
        <f>Validation!J46</f>
        <v xml:space="preserve"> </v>
      </c>
      <c r="K60" s="208"/>
      <c r="L60" s="208"/>
      <c r="M60" s="209"/>
      <c r="N60" s="207" t="str">
        <f>Validation!N46</f>
        <v xml:space="preserve"> </v>
      </c>
      <c r="O60" s="208"/>
      <c r="P60" s="208"/>
      <c r="Q60" s="209"/>
      <c r="R60" s="207" t="str">
        <f>Validation!R46</f>
        <v xml:space="preserve"> </v>
      </c>
      <c r="S60" s="208"/>
      <c r="T60" s="208"/>
      <c r="U60" s="209"/>
      <c r="V60" s="207" t="str">
        <f>Validation!V46</f>
        <v xml:space="preserve"> </v>
      </c>
      <c r="W60" s="208"/>
      <c r="X60" s="208"/>
      <c r="Y60" s="209"/>
      <c r="Z60" s="207" t="str">
        <f>Validation!Z46</f>
        <v xml:space="preserve"> </v>
      </c>
      <c r="AA60" s="208"/>
      <c r="AB60" s="208"/>
      <c r="AC60" s="209"/>
      <c r="AD60" s="57"/>
      <c r="AJ60" s="57"/>
      <c r="AK60" s="57"/>
      <c r="AL60" s="37"/>
      <c r="AM60" s="16"/>
      <c r="AN60" s="16"/>
      <c r="AO60" s="55"/>
      <c r="AQ60" s="65"/>
      <c r="AR60" s="65"/>
      <c r="AS60" s="65"/>
      <c r="AT60" s="65"/>
      <c r="AU60" s="65"/>
      <c r="AV60" s="65"/>
    </row>
    <row r="61" spans="1:60" x14ac:dyDescent="0.15">
      <c r="A61" s="42"/>
      <c r="B61" s="43"/>
      <c r="C61" s="43"/>
      <c r="D61" s="43"/>
      <c r="E61" s="147"/>
      <c r="F61" s="4" t="s">
        <v>23</v>
      </c>
      <c r="G61" s="2">
        <f>IF(AQ61=999,0,RANK(AQ61,$AQ61:$AV61,1))</f>
        <v>0</v>
      </c>
      <c r="H61" s="2">
        <f>HLOOKUP(G61,$AP$3:$AW$4,2,FALSE)</f>
        <v>0</v>
      </c>
      <c r="I61" s="3">
        <f>I59+H61</f>
        <v>0</v>
      </c>
      <c r="J61" s="4" t="s">
        <v>23</v>
      </c>
      <c r="K61" s="2">
        <f>IF(AR61=999,0,RANK(AR61,$AQ61:$AV61,1))</f>
        <v>0</v>
      </c>
      <c r="L61" s="2">
        <f>HLOOKUP(K61,$AP$3:$AW$4,2,FALSE)</f>
        <v>0</v>
      </c>
      <c r="M61" s="3">
        <f>M59+L61</f>
        <v>0</v>
      </c>
      <c r="N61" s="4" t="s">
        <v>23</v>
      </c>
      <c r="O61" s="2">
        <f>IF(AS61=999,0,RANK(AS61,$AQ61:$AV61,1))</f>
        <v>0</v>
      </c>
      <c r="P61" s="2">
        <f>HLOOKUP(O61,$AP$3:$AW$4,2,FALSE)</f>
        <v>0</v>
      </c>
      <c r="Q61" s="3">
        <f>Q59+P61</f>
        <v>0</v>
      </c>
      <c r="R61" s="4" t="s">
        <v>23</v>
      </c>
      <c r="S61" s="2">
        <f>IF(AT61=999,0,RANK(AT61,$AQ61:$AV61,1))</f>
        <v>0</v>
      </c>
      <c r="T61" s="2">
        <f>HLOOKUP(S61,$AP$3:$AW$4,2,FALSE)</f>
        <v>0</v>
      </c>
      <c r="U61" s="3">
        <f>U59+T61</f>
        <v>0</v>
      </c>
      <c r="V61" s="4" t="s">
        <v>23</v>
      </c>
      <c r="W61" s="2">
        <f>IF(AU61=999,0,RANK(AU61,$AQ61:$AV61,1))</f>
        <v>0</v>
      </c>
      <c r="X61" s="2">
        <f>HLOOKUP(W61,$AP$3:$AW$4,2,FALSE)</f>
        <v>0</v>
      </c>
      <c r="Y61" s="3">
        <f>Y59+X61</f>
        <v>0</v>
      </c>
      <c r="Z61" s="4" t="s">
        <v>23</v>
      </c>
      <c r="AA61" s="2">
        <f>IF(AV61=999,0,RANK(AV61,$AQ61:$AV61,1))</f>
        <v>0</v>
      </c>
      <c r="AB61" s="2">
        <f>HLOOKUP(AA61,$AP$3:$AW$4,2,FALSE)</f>
        <v>0</v>
      </c>
      <c r="AC61" s="3">
        <f>AC59+AB61</f>
        <v>0</v>
      </c>
      <c r="AD61" s="57"/>
      <c r="AE61" s="38" t="str">
        <f>IF(BF61&gt;$AR$4,"",MATCH(1,AY61:BD61,0))</f>
        <v/>
      </c>
      <c r="AF61" s="38" t="str">
        <f>IF(Instructions!$J$18&gt;1,IF(BF61&gt;$AS$4,"",MATCH(2,AY61:BD61,0)),"")</f>
        <v/>
      </c>
      <c r="AG61" s="38" t="str">
        <f>IF(Instructions!$J$18&gt;2,IF(BF61&gt;$AT$4,"",MATCH(3,AY61:BD61,0)),"")</f>
        <v/>
      </c>
      <c r="AH61" s="38" t="str">
        <f>IF(Instructions!$J$18&gt;3,IF(BF61&gt;$AU$4,"",MATCH(4,AY61:BD61,0)),"")</f>
        <v/>
      </c>
      <c r="AI61" s="38" t="str">
        <f>IF(Instructions!$J$18&gt;4,IF(BF61&gt;$AV$4,"",MATCH(5,AY61:BD61,0)),"")</f>
        <v/>
      </c>
      <c r="AJ61" s="57" t="str">
        <f>IF(Instructions!$J$18&gt;5,IF(BF61&gt;0,"",MATCH(6,AY61:BD61,0)),"")</f>
        <v/>
      </c>
      <c r="AK61" s="57" t="str">
        <f>CONCATENATE(IF(AY61=0,"1, ",""),IF(AZ61=0,"2, ",""),IF(BA61=0,"3, ",""),IF(BB61=0,"4, ",""),IF(BC61=0,"5, ",""),IF(BD61=0,"6",""))</f>
        <v>1, 2, 3, 4, 5, 6</v>
      </c>
      <c r="AL61" s="57" t="str">
        <f>IF(BH61&gt;$AQ$1,"JOINT PLACING!!","")</f>
        <v/>
      </c>
      <c r="AM61" s="15">
        <f t="shared" si="0"/>
        <v>0</v>
      </c>
      <c r="AN61" s="14" t="e">
        <f>AN59+AM61</f>
        <v>#REF!</v>
      </c>
      <c r="AO61" s="80"/>
      <c r="AQ61" s="65">
        <f>IF(LEFT(F61,2)="dq",999,IF(LEFT(F61,2)="dn",999,IF(F61="np",999,F61)))</f>
        <v>999</v>
      </c>
      <c r="AR61" s="65">
        <f>IF(LEFT(J61,2)="dq",999,IF(LEFT(J61,2)="dn",999,IF(J61="np",999,J61)))</f>
        <v>999</v>
      </c>
      <c r="AS61" s="65">
        <f>IF(LEFT(N61,2)="dq",999,IF(LEFT(N61,2)="dn",999,IF(N61="np",999,N61)))</f>
        <v>999</v>
      </c>
      <c r="AT61" s="65">
        <f>IF(LEFT(R61,2)="dq",999,IF(LEFT(R61,2)="dn",999,IF(R61="np",999,R61)))</f>
        <v>999</v>
      </c>
      <c r="AU61" s="65">
        <f>IF(LEFT(V61,2)="dq",999,IF(LEFT(V61,2)="dn",999,IF(V61="np",999,V61)))</f>
        <v>999</v>
      </c>
      <c r="AV61" s="65">
        <f>IF(LEFT(Z61,2)="dq",999,IF(LEFT(Z61,2)="dn",999,IF(Z61="np",999,Z61)))</f>
        <v>999</v>
      </c>
      <c r="AY61" s="38">
        <f>G61</f>
        <v>0</v>
      </c>
      <c r="AZ61" s="38">
        <f>K61</f>
        <v>0</v>
      </c>
      <c r="BA61" s="38">
        <f>O61</f>
        <v>0</v>
      </c>
      <c r="BB61" s="38">
        <f>S61</f>
        <v>0</v>
      </c>
      <c r="BC61" s="38">
        <f>W61</f>
        <v>0</v>
      </c>
      <c r="BD61" s="38">
        <f>AA61</f>
        <v>0</v>
      </c>
      <c r="BE61" s="38">
        <f>SUM(6-Instructions!$J$18)</f>
        <v>0</v>
      </c>
      <c r="BF61" s="38">
        <f t="shared" si="2"/>
        <v>6</v>
      </c>
      <c r="BG61" s="38">
        <f>IF(BF61=$AQ$4,$AQ$1,IF(BF61=$AR$4,$AR$1,IF(BF61=$AS$4,$AS$1,IF(BF61=$AT$4,$AT$1,IF(BF61=$AU$4,$AU$1,IF(BF61=$AV$4,$AV$1,IF(BF61=0,0,"ERROR")))))))</f>
        <v>21</v>
      </c>
      <c r="BH61" s="38">
        <f>SUM(AM61+BG61)</f>
        <v>21</v>
      </c>
    </row>
    <row r="62" spans="1:60" x14ac:dyDescent="0.15">
      <c r="A62" s="34">
        <v>29</v>
      </c>
      <c r="B62" s="35" t="s">
        <v>57</v>
      </c>
      <c r="C62" s="35" t="s">
        <v>58</v>
      </c>
      <c r="D62" s="67" t="s">
        <v>27</v>
      </c>
      <c r="E62" s="144" t="s">
        <v>185</v>
      </c>
      <c r="F62" s="207" t="str">
        <f>Validation!F47</f>
        <v xml:space="preserve"> </v>
      </c>
      <c r="G62" s="208"/>
      <c r="H62" s="208"/>
      <c r="I62" s="209"/>
      <c r="J62" s="207" t="str">
        <f>Validation!J47</f>
        <v xml:space="preserve"> </v>
      </c>
      <c r="K62" s="208"/>
      <c r="L62" s="208"/>
      <c r="M62" s="209"/>
      <c r="N62" s="207" t="str">
        <f>Validation!N47</f>
        <v xml:space="preserve"> </v>
      </c>
      <c r="O62" s="208"/>
      <c r="P62" s="208"/>
      <c r="Q62" s="209"/>
      <c r="R62" s="207" t="str">
        <f>Validation!R47</f>
        <v xml:space="preserve"> </v>
      </c>
      <c r="S62" s="208"/>
      <c r="T62" s="208"/>
      <c r="U62" s="209"/>
      <c r="V62" s="207" t="str">
        <f>Validation!V47</f>
        <v xml:space="preserve"> </v>
      </c>
      <c r="W62" s="208"/>
      <c r="X62" s="208"/>
      <c r="Y62" s="209"/>
      <c r="Z62" s="207" t="str">
        <f>Validation!Z47</f>
        <v xml:space="preserve"> </v>
      </c>
      <c r="AA62" s="208"/>
      <c r="AB62" s="208"/>
      <c r="AC62" s="209"/>
      <c r="AD62" s="57"/>
      <c r="AJ62" s="57"/>
      <c r="AK62" s="57"/>
      <c r="AL62" s="37"/>
      <c r="AM62" s="16"/>
      <c r="AN62" s="16"/>
      <c r="AO62" s="55"/>
      <c r="AQ62" s="65"/>
      <c r="AR62" s="65"/>
      <c r="AS62" s="65"/>
      <c r="AT62" s="65"/>
      <c r="AU62" s="65"/>
      <c r="AV62" s="65"/>
    </row>
    <row r="63" spans="1:60" x14ac:dyDescent="0.15">
      <c r="A63" s="42"/>
      <c r="B63" s="43"/>
      <c r="C63" s="43"/>
      <c r="D63" s="68"/>
      <c r="E63" s="145"/>
      <c r="F63" s="4" t="s">
        <v>23</v>
      </c>
      <c r="G63" s="2">
        <f>IF(AQ63=999,0,RANK(AQ63,$AQ63:$AV63,1))</f>
        <v>0</v>
      </c>
      <c r="H63" s="2">
        <f>HLOOKUP(G63,$AP$3:$AW$4,2,FALSE)</f>
        <v>0</v>
      </c>
      <c r="I63" s="3">
        <f>I61+H63</f>
        <v>0</v>
      </c>
      <c r="J63" s="4" t="s">
        <v>23</v>
      </c>
      <c r="K63" s="2">
        <f>IF(AR63=999,0,RANK(AR63,$AQ63:$AV63,1))</f>
        <v>0</v>
      </c>
      <c r="L63" s="2">
        <f>HLOOKUP(K63,$AP$3:$AW$4,2,FALSE)</f>
        <v>0</v>
      </c>
      <c r="M63" s="3">
        <f>M61+L63</f>
        <v>0</v>
      </c>
      <c r="N63" s="4" t="s">
        <v>23</v>
      </c>
      <c r="O63" s="2">
        <f>IF(AS63=999,0,RANK(AS63,$AQ63:$AV63,1))</f>
        <v>0</v>
      </c>
      <c r="P63" s="2">
        <f>HLOOKUP(O63,$AP$3:$AW$4,2,FALSE)</f>
        <v>0</v>
      </c>
      <c r="Q63" s="3">
        <f>Q61+P63</f>
        <v>0</v>
      </c>
      <c r="R63" s="4" t="s">
        <v>23</v>
      </c>
      <c r="S63" s="2">
        <f>IF(AT63=999,0,RANK(AT63,$AQ63:$AV63,1))</f>
        <v>0</v>
      </c>
      <c r="T63" s="2">
        <f>HLOOKUP(S63,$AP$3:$AW$4,2,FALSE)</f>
        <v>0</v>
      </c>
      <c r="U63" s="3">
        <f>U61+T63</f>
        <v>0</v>
      </c>
      <c r="V63" s="4" t="s">
        <v>23</v>
      </c>
      <c r="W63" s="2">
        <f>IF(AU63=999,0,RANK(AU63,$AQ63:$AV63,1))</f>
        <v>0</v>
      </c>
      <c r="X63" s="2">
        <f>HLOOKUP(W63,$AP$3:$AW$4,2,FALSE)</f>
        <v>0</v>
      </c>
      <c r="Y63" s="3">
        <f>Y61+X63</f>
        <v>0</v>
      </c>
      <c r="Z63" s="4" t="s">
        <v>23</v>
      </c>
      <c r="AA63" s="2">
        <f>IF(AV63=999,0,RANK(AV63,$AQ63:$AV63,1))</f>
        <v>0</v>
      </c>
      <c r="AB63" s="2">
        <f>HLOOKUP(AA63,$AP$3:$AW$4,2,FALSE)</f>
        <v>0</v>
      </c>
      <c r="AC63" s="3">
        <f>AC61+AB63</f>
        <v>0</v>
      </c>
      <c r="AD63" s="57"/>
      <c r="AE63" s="38" t="str">
        <f>IF(BF63&gt;$AR$4,"",MATCH(1,AY63:BD63,0))</f>
        <v/>
      </c>
      <c r="AF63" s="38" t="str">
        <f>IF(Instructions!$J$18&gt;1,IF(BF63&gt;$AS$4,"",MATCH(2,AY63:BD63,0)),"")</f>
        <v/>
      </c>
      <c r="AG63" s="38" t="str">
        <f>IF(Instructions!$J$18&gt;2,IF(BF63&gt;$AT$4,"",MATCH(3,AY63:BD63,0)),"")</f>
        <v/>
      </c>
      <c r="AH63" s="38" t="str">
        <f>IF(Instructions!$J$18&gt;3,IF(BF63&gt;$AU$4,"",MATCH(4,AY63:BD63,0)),"")</f>
        <v/>
      </c>
      <c r="AI63" s="38" t="str">
        <f>IF(Instructions!$J$18&gt;4,IF(BF63&gt;$AV$4,"",MATCH(5,AY63:BD63,0)),"")</f>
        <v/>
      </c>
      <c r="AJ63" s="57" t="str">
        <f>IF(Instructions!$J$18&gt;5,IF(BF63&gt;0,"",MATCH(6,AY63:BD63,0)),"")</f>
        <v/>
      </c>
      <c r="AK63" s="57" t="str">
        <f>CONCATENATE(IF(AY63=0,"1, ",""),IF(AZ63=0,"2, ",""),IF(BA63=0,"3, ",""),IF(BB63=0,"4, ",""),IF(BC63=0,"5, ",""),IF(BD63=0,"6",""))</f>
        <v>1, 2, 3, 4, 5, 6</v>
      </c>
      <c r="AL63" s="57" t="str">
        <f>IF(BH63&gt;$AQ$1,"JOINT PLACING!!","")</f>
        <v/>
      </c>
      <c r="AM63" s="15">
        <f t="shared" si="0"/>
        <v>0</v>
      </c>
      <c r="AN63" s="14" t="e">
        <f>AN61+AM63</f>
        <v>#REF!</v>
      </c>
      <c r="AO63" s="80"/>
      <c r="AQ63" s="65">
        <f>IF(LEFT(F63,2)="dq",999,IF(LEFT(F63,2)="dn",999,IF(F63="np",999,F63)))</f>
        <v>999</v>
      </c>
      <c r="AR63" s="65">
        <f>IF(LEFT(J63,2)="dq",999,IF(LEFT(J63,2)="dn",999,IF(J63="np",999,J63)))</f>
        <v>999</v>
      </c>
      <c r="AS63" s="65">
        <f>IF(LEFT(N63,2)="dq",999,IF(LEFT(N63,2)="dn",999,IF(N63="np",999,N63)))</f>
        <v>999</v>
      </c>
      <c r="AT63" s="65">
        <f>IF(LEFT(R63,2)="dq",999,IF(LEFT(R63,2)="dn",999,IF(R63="np",999,R63)))</f>
        <v>999</v>
      </c>
      <c r="AU63" s="65">
        <f>IF(LEFT(V63,2)="dq",999,IF(LEFT(V63,2)="dn",999,IF(V63="np",999,V63)))</f>
        <v>999</v>
      </c>
      <c r="AV63" s="65">
        <f>IF(LEFT(Z63,2)="dq",999,IF(LEFT(Z63,2)="dn",999,IF(Z63="np",999,Z63)))</f>
        <v>999</v>
      </c>
      <c r="AY63" s="38">
        <f>G63</f>
        <v>0</v>
      </c>
      <c r="AZ63" s="38">
        <f>K63</f>
        <v>0</v>
      </c>
      <c r="BA63" s="38">
        <f>O63</f>
        <v>0</v>
      </c>
      <c r="BB63" s="38">
        <f>S63</f>
        <v>0</v>
      </c>
      <c r="BC63" s="38">
        <f>W63</f>
        <v>0</v>
      </c>
      <c r="BD63" s="38">
        <f>AA63</f>
        <v>0</v>
      </c>
      <c r="BE63" s="38">
        <f>SUM(6-Instructions!$J$18)</f>
        <v>0</v>
      </c>
      <c r="BF63" s="38">
        <f t="shared" si="2"/>
        <v>6</v>
      </c>
      <c r="BG63" s="38">
        <f>IF(BF63=$AQ$4,$AQ$1,IF(BF63=$AR$4,$AR$1,IF(BF63=$AS$4,$AS$1,IF(BF63=$AT$4,$AT$1,IF(BF63=$AU$4,$AU$1,IF(BF63=$AV$4,$AV$1,IF(BF63=0,0,"ERROR")))))))</f>
        <v>21</v>
      </c>
      <c r="BH63" s="38">
        <f>SUM(AM63+BG63)</f>
        <v>21</v>
      </c>
    </row>
    <row r="64" spans="1:60" x14ac:dyDescent="0.15">
      <c r="A64" s="34">
        <v>30</v>
      </c>
      <c r="B64" s="35" t="s">
        <v>57</v>
      </c>
      <c r="C64" s="35" t="s">
        <v>58</v>
      </c>
      <c r="D64" s="67" t="s">
        <v>27</v>
      </c>
      <c r="E64" s="146" t="s">
        <v>186</v>
      </c>
      <c r="F64" s="207" t="str">
        <f>Validation!F48</f>
        <v xml:space="preserve"> </v>
      </c>
      <c r="G64" s="208"/>
      <c r="H64" s="208"/>
      <c r="I64" s="209"/>
      <c r="J64" s="207" t="str">
        <f>Validation!J48</f>
        <v xml:space="preserve"> </v>
      </c>
      <c r="K64" s="208"/>
      <c r="L64" s="208"/>
      <c r="M64" s="209"/>
      <c r="N64" s="207" t="str">
        <f>Validation!N48</f>
        <v xml:space="preserve"> </v>
      </c>
      <c r="O64" s="208"/>
      <c r="P64" s="208"/>
      <c r="Q64" s="209"/>
      <c r="R64" s="207" t="str">
        <f>Validation!R48</f>
        <v xml:space="preserve"> </v>
      </c>
      <c r="S64" s="208"/>
      <c r="T64" s="208"/>
      <c r="U64" s="209"/>
      <c r="V64" s="207" t="str">
        <f>Validation!V48</f>
        <v xml:space="preserve"> </v>
      </c>
      <c r="W64" s="208"/>
      <c r="X64" s="208"/>
      <c r="Y64" s="209"/>
      <c r="Z64" s="207" t="str">
        <f>Validation!Z48</f>
        <v xml:space="preserve"> </v>
      </c>
      <c r="AA64" s="208"/>
      <c r="AB64" s="208"/>
      <c r="AC64" s="209"/>
      <c r="AD64" s="57"/>
      <c r="AJ64" s="57"/>
      <c r="AK64" s="57"/>
      <c r="AL64" s="37"/>
      <c r="AM64" s="16"/>
      <c r="AN64" s="16"/>
      <c r="AO64" s="55"/>
      <c r="AQ64" s="65"/>
      <c r="AR64" s="65"/>
      <c r="AS64" s="65"/>
      <c r="AT64" s="65"/>
      <c r="AU64" s="65"/>
      <c r="AV64" s="65"/>
    </row>
    <row r="65" spans="1:60" x14ac:dyDescent="0.15">
      <c r="A65" s="42"/>
      <c r="B65" s="43"/>
      <c r="C65" s="43"/>
      <c r="D65" s="43"/>
      <c r="E65" s="147"/>
      <c r="F65" s="4" t="s">
        <v>23</v>
      </c>
      <c r="G65" s="2">
        <f>IF(AQ65=999,0,RANK(AQ65,$AQ65:$AV65,1))</f>
        <v>0</v>
      </c>
      <c r="H65" s="2">
        <f>HLOOKUP(G65,$AP$3:$AW$4,2,FALSE)</f>
        <v>0</v>
      </c>
      <c r="I65" s="3">
        <f>I63+H65</f>
        <v>0</v>
      </c>
      <c r="J65" s="4" t="s">
        <v>23</v>
      </c>
      <c r="K65" s="2">
        <f>IF(AR65=999,0,RANK(AR65,$AQ65:$AV65,1))</f>
        <v>0</v>
      </c>
      <c r="L65" s="2">
        <f>HLOOKUP(K65,$AP$3:$AW$4,2,FALSE)</f>
        <v>0</v>
      </c>
      <c r="M65" s="3">
        <f>M63+L65</f>
        <v>0</v>
      </c>
      <c r="N65" s="4" t="s">
        <v>23</v>
      </c>
      <c r="O65" s="2">
        <f>IF(AS65=999,0,RANK(AS65,$AQ65:$AV65,1))</f>
        <v>0</v>
      </c>
      <c r="P65" s="2">
        <f>HLOOKUP(O65,$AP$3:$AW$4,2,FALSE)</f>
        <v>0</v>
      </c>
      <c r="Q65" s="3">
        <f>Q63+P65</f>
        <v>0</v>
      </c>
      <c r="R65" s="4" t="s">
        <v>23</v>
      </c>
      <c r="S65" s="2">
        <f>IF(AT65=999,0,RANK(AT65,$AQ65:$AV65,1))</f>
        <v>0</v>
      </c>
      <c r="T65" s="2">
        <f>HLOOKUP(S65,$AP$3:$AW$4,2,FALSE)</f>
        <v>0</v>
      </c>
      <c r="U65" s="3">
        <f>U63+T65</f>
        <v>0</v>
      </c>
      <c r="V65" s="4" t="s">
        <v>23</v>
      </c>
      <c r="W65" s="2">
        <f>IF(AU65=999,0,RANK(AU65,$AQ65:$AV65,1))</f>
        <v>0</v>
      </c>
      <c r="X65" s="2">
        <f>HLOOKUP(W65,$AP$3:$AW$4,2,FALSE)</f>
        <v>0</v>
      </c>
      <c r="Y65" s="3">
        <f>Y63+X65</f>
        <v>0</v>
      </c>
      <c r="Z65" s="4" t="s">
        <v>23</v>
      </c>
      <c r="AA65" s="2">
        <f>IF(AV65=999,0,RANK(AV65,$AQ65:$AV65,1))</f>
        <v>0</v>
      </c>
      <c r="AB65" s="2">
        <f>HLOOKUP(AA65,$AP$3:$AW$4,2,FALSE)</f>
        <v>0</v>
      </c>
      <c r="AC65" s="3">
        <f>AC63+AB65</f>
        <v>0</v>
      </c>
      <c r="AD65" s="57"/>
      <c r="AE65" s="38" t="str">
        <f>IF(BF65&gt;$AR$4,"",MATCH(1,AY65:BD65,0))</f>
        <v/>
      </c>
      <c r="AF65" s="38" t="str">
        <f>IF(Instructions!$J$18&gt;1,IF(BF65&gt;$AS$4,"",MATCH(2,AY65:BD65,0)),"")</f>
        <v/>
      </c>
      <c r="AG65" s="38" t="str">
        <f>IF(Instructions!$J$18&gt;2,IF(BF65&gt;$AT$4,"",MATCH(3,AY65:BD65,0)),"")</f>
        <v/>
      </c>
      <c r="AH65" s="38" t="str">
        <f>IF(Instructions!$J$18&gt;3,IF(BF65&gt;$AU$4,"",MATCH(4,AY65:BD65,0)),"")</f>
        <v/>
      </c>
      <c r="AI65" s="38" t="str">
        <f>IF(Instructions!$J$18&gt;4,IF(BF65&gt;$AV$4,"",MATCH(5,AY65:BD65,0)),"")</f>
        <v/>
      </c>
      <c r="AJ65" s="57" t="str">
        <f>IF(Instructions!$J$18&gt;5,IF(BF65&gt;0,"",MATCH(6,AY65:BD65,0)),"")</f>
        <v/>
      </c>
      <c r="AK65" s="57" t="str">
        <f>CONCATENATE(IF(AY65=0,"1, ",""),IF(AZ65=0,"2, ",""),IF(BA65=0,"3, ",""),IF(BB65=0,"4, ",""),IF(BC65=0,"5, ",""),IF(BD65=0,"6",""))</f>
        <v>1, 2, 3, 4, 5, 6</v>
      </c>
      <c r="AL65" s="57" t="str">
        <f>IF(BH65&gt;$AQ$1,"JOINT PLACING!!","")</f>
        <v/>
      </c>
      <c r="AM65" s="15">
        <f>H65+L65+P65+T65+X65+AB65</f>
        <v>0</v>
      </c>
      <c r="AN65" s="14" t="e">
        <f>AN63+AM65</f>
        <v>#REF!</v>
      </c>
      <c r="AO65" s="80"/>
      <c r="AQ65" s="65">
        <f>IF(LEFT(F65,2)="dq",999,IF(LEFT(F65,2)="dn",999,IF(F65="np",999,F65)))</f>
        <v>999</v>
      </c>
      <c r="AR65" s="65">
        <f>IF(LEFT(J65,2)="dq",999,IF(LEFT(J65,2)="dn",999,IF(J65="np",999,J65)))</f>
        <v>999</v>
      </c>
      <c r="AS65" s="65">
        <f>IF(LEFT(N65,2)="dq",999,IF(LEFT(N65,2)="dn",999,IF(N65="np",999,N65)))</f>
        <v>999</v>
      </c>
      <c r="AT65" s="65">
        <f>IF(LEFT(R65,2)="dq",999,IF(LEFT(R65,2)="dn",999,IF(R65="np",999,R65)))</f>
        <v>999</v>
      </c>
      <c r="AU65" s="65">
        <f>IF(LEFT(V65,2)="dq",999,IF(LEFT(V65,2)="dn",999,IF(V65="np",999,V65)))</f>
        <v>999</v>
      </c>
      <c r="AV65" s="65">
        <f>IF(LEFT(Z65,2)="dq",999,IF(LEFT(Z65,2)="dn",999,IF(Z65="np",999,Z65)))</f>
        <v>999</v>
      </c>
      <c r="AY65" s="38">
        <f>G65</f>
        <v>0</v>
      </c>
      <c r="AZ65" s="38">
        <f>K65</f>
        <v>0</v>
      </c>
      <c r="BA65" s="38">
        <f>O65</f>
        <v>0</v>
      </c>
      <c r="BB65" s="38">
        <f>S65</f>
        <v>0</v>
      </c>
      <c r="BC65" s="38">
        <f>W65</f>
        <v>0</v>
      </c>
      <c r="BD65" s="38">
        <f>AA65</f>
        <v>0</v>
      </c>
      <c r="BE65" s="38">
        <f>SUM(6-Instructions!$J$18)</f>
        <v>0</v>
      </c>
      <c r="BF65" s="38">
        <f t="shared" si="2"/>
        <v>6</v>
      </c>
      <c r="BG65" s="38">
        <f>IF(BF65=$AQ$4,$AQ$1,IF(BF65=$AR$4,$AR$1,IF(BF65=$AS$4,$AS$1,IF(BF65=$AT$4,$AT$1,IF(BF65=$AU$4,$AU$1,IF(BF65=$AV$4,$AV$1,IF(BF65=0,0,"ERROR")))))))</f>
        <v>21</v>
      </c>
      <c r="BH65" s="38">
        <f>SUM(AM65+BG65)</f>
        <v>21</v>
      </c>
    </row>
    <row r="66" spans="1:60" x14ac:dyDescent="0.15">
      <c r="A66" s="34">
        <v>31</v>
      </c>
      <c r="B66" s="35" t="s">
        <v>59</v>
      </c>
      <c r="C66" s="35" t="s">
        <v>25</v>
      </c>
      <c r="D66" s="35" t="s">
        <v>28</v>
      </c>
      <c r="E66" s="144" t="s">
        <v>185</v>
      </c>
      <c r="F66" s="207" t="str">
        <f>Validation!F49</f>
        <v xml:space="preserve"> </v>
      </c>
      <c r="G66" s="208"/>
      <c r="H66" s="208"/>
      <c r="I66" s="209"/>
      <c r="J66" s="207" t="str">
        <f>Validation!J49</f>
        <v xml:space="preserve"> </v>
      </c>
      <c r="K66" s="208"/>
      <c r="L66" s="208"/>
      <c r="M66" s="209"/>
      <c r="N66" s="207" t="str">
        <f>Validation!N49</f>
        <v xml:space="preserve"> </v>
      </c>
      <c r="O66" s="208"/>
      <c r="P66" s="208"/>
      <c r="Q66" s="209"/>
      <c r="R66" s="207" t="str">
        <f>Validation!R49</f>
        <v xml:space="preserve"> </v>
      </c>
      <c r="S66" s="208"/>
      <c r="T66" s="208"/>
      <c r="U66" s="209"/>
      <c r="V66" s="207" t="str">
        <f>Validation!V49</f>
        <v xml:space="preserve"> </v>
      </c>
      <c r="W66" s="208"/>
      <c r="X66" s="208"/>
      <c r="Y66" s="209"/>
      <c r="Z66" s="207" t="str">
        <f>Validation!Z49</f>
        <v xml:space="preserve"> </v>
      </c>
      <c r="AA66" s="208"/>
      <c r="AB66" s="208"/>
      <c r="AC66" s="209"/>
      <c r="AD66" s="57"/>
      <c r="AJ66" s="57"/>
      <c r="AK66" s="57"/>
      <c r="AL66" s="37"/>
      <c r="AO66" s="55"/>
      <c r="AQ66" s="65"/>
      <c r="AR66" s="65"/>
      <c r="AS66" s="65"/>
      <c r="AT66" s="65"/>
      <c r="AU66" s="65"/>
      <c r="AV66" s="65"/>
    </row>
    <row r="67" spans="1:60" x14ac:dyDescent="0.15">
      <c r="A67" s="42"/>
      <c r="B67" s="43"/>
      <c r="C67" s="43"/>
      <c r="D67" s="43"/>
      <c r="E67" s="145"/>
      <c r="F67" s="4" t="s">
        <v>23</v>
      </c>
      <c r="G67" s="2">
        <f>IF(AQ67=999,0,RANK(AQ67,$AQ67:$AV67,1))</f>
        <v>0</v>
      </c>
      <c r="H67" s="2">
        <f>HLOOKUP(G67,$AP$3:$AW$4,2,FALSE)</f>
        <v>0</v>
      </c>
      <c r="I67" s="3">
        <f>I65+H67</f>
        <v>0</v>
      </c>
      <c r="J67" s="4" t="s">
        <v>23</v>
      </c>
      <c r="K67" s="2">
        <f>IF(AR67=999,0,RANK(AR67,$AQ67:$AV67,1))</f>
        <v>0</v>
      </c>
      <c r="L67" s="2">
        <f>HLOOKUP(K67,$AP$3:$AW$4,2,FALSE)</f>
        <v>0</v>
      </c>
      <c r="M67" s="3">
        <f>M65+L67</f>
        <v>0</v>
      </c>
      <c r="N67" s="4" t="s">
        <v>23</v>
      </c>
      <c r="O67" s="2">
        <f>IF(AS67=999,0,RANK(AS67,$AQ67:$AV67,1))</f>
        <v>0</v>
      </c>
      <c r="P67" s="2">
        <f>HLOOKUP(O67,$AP$3:$AW$4,2,FALSE)</f>
        <v>0</v>
      </c>
      <c r="Q67" s="3">
        <f>Q65+P67</f>
        <v>0</v>
      </c>
      <c r="R67" s="4" t="s">
        <v>23</v>
      </c>
      <c r="S67" s="2">
        <f>IF(AT67=999,0,RANK(AT67,$AQ67:$AV67,1))</f>
        <v>0</v>
      </c>
      <c r="T67" s="2">
        <f>HLOOKUP(S67,$AP$3:$AW$4,2,FALSE)</f>
        <v>0</v>
      </c>
      <c r="U67" s="3">
        <f>U65+T67</f>
        <v>0</v>
      </c>
      <c r="V67" s="4" t="s">
        <v>23</v>
      </c>
      <c r="W67" s="2">
        <f>IF(AU67=999,0,RANK(AU67,$AQ67:$AV67,1))</f>
        <v>0</v>
      </c>
      <c r="X67" s="2">
        <f>HLOOKUP(W67,$AP$3:$AW$4,2,FALSE)</f>
        <v>0</v>
      </c>
      <c r="Y67" s="3">
        <f>Y65+X67</f>
        <v>0</v>
      </c>
      <c r="Z67" s="4" t="s">
        <v>23</v>
      </c>
      <c r="AA67" s="2">
        <f>IF(AV67=999,0,RANK(AV67,$AQ67:$AV67,1))</f>
        <v>0</v>
      </c>
      <c r="AB67" s="2">
        <f>HLOOKUP(AA67,$AP$3:$AW$4,2,FALSE)</f>
        <v>0</v>
      </c>
      <c r="AC67" s="3">
        <f>AC65+AB67</f>
        <v>0</v>
      </c>
      <c r="AD67" s="57"/>
      <c r="AE67" s="38" t="str">
        <f>IF(BF67&gt;$AR$4,"",MATCH(1,AY67:BD67,0))</f>
        <v/>
      </c>
      <c r="AF67" s="38" t="str">
        <f>IF(Instructions!$J$18&gt;1,IF(BF67&gt;$AS$4,"",MATCH(2,AY67:BD67,0)),"")</f>
        <v/>
      </c>
      <c r="AG67" s="38" t="str">
        <f>IF(Instructions!$J$18&gt;2,IF(BF67&gt;$AT$4,"",MATCH(3,AY67:BD67,0)),"")</f>
        <v/>
      </c>
      <c r="AH67" s="38" t="str">
        <f>IF(Instructions!$J$18&gt;3,IF(BF67&gt;$AU$4,"",MATCH(4,AY67:BD67,0)),"")</f>
        <v/>
      </c>
      <c r="AI67" s="38" t="str">
        <f>IF(Instructions!$J$18&gt;4,IF(BF67&gt;$AV$4,"",MATCH(5,AY67:BD67,0)),"")</f>
        <v/>
      </c>
      <c r="AJ67" s="57" t="str">
        <f>IF(Instructions!$J$18&gt;5,IF(BF67&gt;0,"",MATCH(6,AY67:BD67,0)),"")</f>
        <v/>
      </c>
      <c r="AK67" s="57" t="str">
        <f>CONCATENATE(IF(AY67=0,"1, ",""),IF(AZ67=0,"2, ",""),IF(BA67=0,"3, ",""),IF(BB67=0,"4, ",""),IF(BC67=0,"5, ",""),IF(BD67=0,"6",""))</f>
        <v>1, 2, 3, 4, 5, 6</v>
      </c>
      <c r="AL67" s="57" t="str">
        <f>IF(BH67&gt;$AQ$1,"JOINT PLACING!!","")</f>
        <v/>
      </c>
      <c r="AM67" s="15">
        <f>H67+L67+P67+T67+X67+AB67</f>
        <v>0</v>
      </c>
      <c r="AN67" s="14" t="e">
        <f>AN65+AM67</f>
        <v>#REF!</v>
      </c>
      <c r="AO67" s="80"/>
      <c r="AQ67" s="65">
        <f>IF(LEFT(F67,2)="dq",999,IF(LEFT(F67,2)="dn",999,IF(F67="np",999,F67)))</f>
        <v>999</v>
      </c>
      <c r="AR67" s="65">
        <f>IF(LEFT(J67,2)="dq",999,IF(LEFT(J67,2)="dn",999,IF(J67="np",999,J67)))</f>
        <v>999</v>
      </c>
      <c r="AS67" s="65">
        <f>IF(LEFT(N67,2)="dq",999,IF(LEFT(N67,2)="dn",999,IF(N67="np",999,N67)))</f>
        <v>999</v>
      </c>
      <c r="AT67" s="65">
        <f>IF(LEFT(R67,2)="dq",999,IF(LEFT(R67,2)="dn",999,IF(R67="np",999,R67)))</f>
        <v>999</v>
      </c>
      <c r="AU67" s="65">
        <f>IF(LEFT(V67,2)="dq",999,IF(LEFT(V67,2)="dn",999,IF(V67="np",999,V67)))</f>
        <v>999</v>
      </c>
      <c r="AV67" s="65">
        <f>IF(LEFT(Z67,2)="dq",999,IF(LEFT(Z67,2)="dn",999,IF(Z67="np",999,Z67)))</f>
        <v>999</v>
      </c>
      <c r="AY67" s="38">
        <f>G67</f>
        <v>0</v>
      </c>
      <c r="AZ67" s="38">
        <f>K67</f>
        <v>0</v>
      </c>
      <c r="BA67" s="38">
        <f>O67</f>
        <v>0</v>
      </c>
      <c r="BB67" s="38">
        <f>S67</f>
        <v>0</v>
      </c>
      <c r="BC67" s="38">
        <f>W67</f>
        <v>0</v>
      </c>
      <c r="BD67" s="38">
        <f>AA67</f>
        <v>0</v>
      </c>
      <c r="BE67" s="38">
        <f>SUM(6-Instructions!$J$18)</f>
        <v>0</v>
      </c>
      <c r="BF67" s="38">
        <f t="shared" si="2"/>
        <v>6</v>
      </c>
      <c r="BG67" s="38">
        <f>IF(BF67=$AQ$4,$AQ$1,IF(BF67=$AR$4,$AR$1,IF(BF67=$AS$4,$AS$1,IF(BF67=$AT$4,$AT$1,IF(BF67=$AU$4,$AU$1,IF(BF67=$AV$4,$AV$1,IF(BF67=0,0,"ERROR")))))))</f>
        <v>21</v>
      </c>
      <c r="BH67" s="38">
        <f>SUM(AM67+BG67)</f>
        <v>21</v>
      </c>
    </row>
    <row r="68" spans="1:60" x14ac:dyDescent="0.15">
      <c r="A68" s="34">
        <v>32</v>
      </c>
      <c r="B68" s="35" t="s">
        <v>59</v>
      </c>
      <c r="C68" s="35" t="s">
        <v>25</v>
      </c>
      <c r="D68" s="35" t="s">
        <v>28</v>
      </c>
      <c r="E68" s="146" t="s">
        <v>186</v>
      </c>
      <c r="F68" s="207" t="str">
        <f>Validation!F50</f>
        <v xml:space="preserve"> </v>
      </c>
      <c r="G68" s="208"/>
      <c r="H68" s="208"/>
      <c r="I68" s="209"/>
      <c r="J68" s="207" t="str">
        <f>Validation!J50</f>
        <v xml:space="preserve"> </v>
      </c>
      <c r="K68" s="208"/>
      <c r="L68" s="208"/>
      <c r="M68" s="209"/>
      <c r="N68" s="207" t="str">
        <f>Validation!N50</f>
        <v xml:space="preserve"> </v>
      </c>
      <c r="O68" s="208"/>
      <c r="P68" s="208"/>
      <c r="Q68" s="209"/>
      <c r="R68" s="207" t="str">
        <f>Validation!R50</f>
        <v xml:space="preserve"> </v>
      </c>
      <c r="S68" s="208"/>
      <c r="T68" s="208"/>
      <c r="U68" s="209"/>
      <c r="V68" s="207" t="str">
        <f>Validation!V50</f>
        <v xml:space="preserve"> </v>
      </c>
      <c r="W68" s="208"/>
      <c r="X68" s="208"/>
      <c r="Y68" s="209"/>
      <c r="Z68" s="207" t="str">
        <f>Validation!Z50</f>
        <v xml:space="preserve"> </v>
      </c>
      <c r="AA68" s="208"/>
      <c r="AB68" s="208"/>
      <c r="AC68" s="209"/>
      <c r="AD68" s="57"/>
      <c r="AJ68" s="57"/>
      <c r="AK68" s="57"/>
      <c r="AL68" s="37"/>
      <c r="AM68" s="16"/>
      <c r="AN68" s="16"/>
      <c r="AO68" s="55"/>
      <c r="AQ68" s="65"/>
      <c r="AR68" s="65"/>
      <c r="AS68" s="65"/>
      <c r="AT68" s="65"/>
      <c r="AU68" s="65"/>
      <c r="AV68" s="65"/>
    </row>
    <row r="69" spans="1:60" x14ac:dyDescent="0.15">
      <c r="A69" s="37"/>
      <c r="E69" s="147"/>
      <c r="F69" s="4" t="s">
        <v>23</v>
      </c>
      <c r="G69" s="2">
        <f>IF(AQ69=999,0,RANK(AQ69,$AQ69:$AV69,1))</f>
        <v>0</v>
      </c>
      <c r="H69" s="2">
        <f>HLOOKUP(G69,$AP$3:$AW$4,2,FALSE)</f>
        <v>0</v>
      </c>
      <c r="I69" s="3">
        <f>I67+H69</f>
        <v>0</v>
      </c>
      <c r="J69" s="4" t="s">
        <v>23</v>
      </c>
      <c r="K69" s="2">
        <f>IF(AR69=999,0,RANK(AR69,$AQ69:$AV69,1))</f>
        <v>0</v>
      </c>
      <c r="L69" s="2">
        <f>HLOOKUP(K69,$AP$3:$AW$4,2,FALSE)</f>
        <v>0</v>
      </c>
      <c r="M69" s="3">
        <f>M67+L69</f>
        <v>0</v>
      </c>
      <c r="N69" s="4" t="s">
        <v>23</v>
      </c>
      <c r="O69" s="2">
        <f>IF(AS69=999,0,RANK(AS69,$AQ69:$AV69,1))</f>
        <v>0</v>
      </c>
      <c r="P69" s="2">
        <f>HLOOKUP(O69,$AP$3:$AW$4,2,FALSE)</f>
        <v>0</v>
      </c>
      <c r="Q69" s="3">
        <f>Q67+P69</f>
        <v>0</v>
      </c>
      <c r="R69" s="4" t="s">
        <v>23</v>
      </c>
      <c r="S69" s="2">
        <f>IF(AT69=999,0,RANK(AT69,$AQ69:$AV69,1))</f>
        <v>0</v>
      </c>
      <c r="T69" s="2">
        <f>HLOOKUP(S69,$AP$3:$AW$4,2,FALSE)</f>
        <v>0</v>
      </c>
      <c r="U69" s="3">
        <f>U67+T69</f>
        <v>0</v>
      </c>
      <c r="V69" s="4" t="s">
        <v>23</v>
      </c>
      <c r="W69" s="2">
        <f>IF(AU69=999,0,RANK(AU69,$AQ69:$AV69,1))</f>
        <v>0</v>
      </c>
      <c r="X69" s="2">
        <f>HLOOKUP(W69,$AP$3:$AW$4,2,FALSE)</f>
        <v>0</v>
      </c>
      <c r="Y69" s="3">
        <f>Y67+X69</f>
        <v>0</v>
      </c>
      <c r="Z69" s="4" t="s">
        <v>23</v>
      </c>
      <c r="AA69" s="2">
        <f>IF(AV69=999,0,RANK(AV69,$AQ69:$AV69,1))</f>
        <v>0</v>
      </c>
      <c r="AB69" s="2">
        <f>HLOOKUP(AA69,$AP$3:$AW$4,2,FALSE)</f>
        <v>0</v>
      </c>
      <c r="AC69" s="3">
        <f>AC67+AB69</f>
        <v>0</v>
      </c>
      <c r="AD69" s="57"/>
      <c r="AE69" s="38" t="str">
        <f>IF(BF69&gt;$AR$4,"",MATCH(1,AY69:BD69,0))</f>
        <v/>
      </c>
      <c r="AF69" s="38" t="str">
        <f>IF(Instructions!$J$18&gt;1,IF(BF69&gt;$AS$4,"",MATCH(2,AY69:BD69,0)),"")</f>
        <v/>
      </c>
      <c r="AG69" s="38" t="str">
        <f>IF(Instructions!$J$18&gt;2,IF(BF69&gt;$AT$4,"",MATCH(3,AY69:BD69,0)),"")</f>
        <v/>
      </c>
      <c r="AH69" s="38" t="str">
        <f>IF(Instructions!$J$18&gt;3,IF(BF69&gt;$AU$4,"",MATCH(4,AY69:BD69,0)),"")</f>
        <v/>
      </c>
      <c r="AI69" s="38" t="str">
        <f>IF(Instructions!$J$18&gt;4,IF(BF69&gt;$AV$4,"",MATCH(5,AY69:BD69,0)),"")</f>
        <v/>
      </c>
      <c r="AJ69" s="57" t="str">
        <f>IF(Instructions!$J$18&gt;5,IF(BF69&gt;0,"",MATCH(6,AY69:BD69,0)),"")</f>
        <v/>
      </c>
      <c r="AK69" s="57" t="str">
        <f>CONCATENATE(IF(AY69=0,"1, ",""),IF(AZ69=0,"2, ",""),IF(BA69=0,"3, ",""),IF(BB69=0,"4, ",""),IF(BC69=0,"5, ",""),IF(BD69=0,"6",""))</f>
        <v>1, 2, 3, 4, 5, 6</v>
      </c>
      <c r="AL69" s="57" t="str">
        <f>IF(BH69&gt;$AQ$1,"JOINT PLACING!!","")</f>
        <v/>
      </c>
      <c r="AM69" s="15">
        <f>H69+L69+P69+T69+X69+AB69</f>
        <v>0</v>
      </c>
      <c r="AN69" s="14" t="e">
        <f>AN67+AM69</f>
        <v>#REF!</v>
      </c>
      <c r="AO69" s="80"/>
      <c r="AQ69" s="65">
        <f>IF(LEFT(F69,2)="dq",999,IF(LEFT(F69,2)="dn",999,IF(F69="np",999,F69)))</f>
        <v>999</v>
      </c>
      <c r="AR69" s="65">
        <f>IF(LEFT(J69,2)="dq",999,IF(LEFT(J69,2)="dn",999,IF(J69="np",999,J69)))</f>
        <v>999</v>
      </c>
      <c r="AS69" s="65">
        <f>IF(LEFT(N69,2)="dq",999,IF(LEFT(N69,2)="dn",999,IF(N69="np",999,N69)))</f>
        <v>999</v>
      </c>
      <c r="AT69" s="65">
        <f>IF(LEFT(R69,2)="dq",999,IF(LEFT(R69,2)="dn",999,IF(R69="np",999,R69)))</f>
        <v>999</v>
      </c>
      <c r="AU69" s="65">
        <f>IF(LEFT(V69,2)="dq",999,IF(LEFT(V69,2)="dn",999,IF(V69="np",999,V69)))</f>
        <v>999</v>
      </c>
      <c r="AV69" s="65">
        <f>IF(LEFT(Z69,2)="dq",999,IF(LEFT(Z69,2)="dn",999,IF(Z69="np",999,Z69)))</f>
        <v>999</v>
      </c>
      <c r="AY69" s="38">
        <f>G69</f>
        <v>0</v>
      </c>
      <c r="AZ69" s="38">
        <f>K69</f>
        <v>0</v>
      </c>
      <c r="BA69" s="38">
        <f>O69</f>
        <v>0</v>
      </c>
      <c r="BB69" s="38">
        <f>S69</f>
        <v>0</v>
      </c>
      <c r="BC69" s="38">
        <f>W69</f>
        <v>0</v>
      </c>
      <c r="BD69" s="38">
        <f>AA69</f>
        <v>0</v>
      </c>
      <c r="BE69" s="38">
        <f>SUM(6-Instructions!$J$18)</f>
        <v>0</v>
      </c>
      <c r="BF69" s="38">
        <f t="shared" si="2"/>
        <v>6</v>
      </c>
      <c r="BG69" s="38">
        <f>IF(BF69=$AQ$4,$AQ$1,IF(BF69=$AR$4,$AR$1,IF(BF69=$AS$4,$AS$1,IF(BF69=$AT$4,$AT$1,IF(BF69=$AU$4,$AU$1,IF(BF69=$AV$4,$AV$1,IF(BF69=0,0,"ERROR")))))))</f>
        <v>21</v>
      </c>
      <c r="BH69" s="38">
        <f>SUM(AM69+BG69)</f>
        <v>21</v>
      </c>
    </row>
    <row r="70" spans="1:60" x14ac:dyDescent="0.15">
      <c r="A70" s="34">
        <v>33</v>
      </c>
      <c r="B70" s="35" t="s">
        <v>81</v>
      </c>
      <c r="C70" s="35" t="s">
        <v>25</v>
      </c>
      <c r="D70" s="67" t="s">
        <v>26</v>
      </c>
      <c r="E70" s="144" t="s">
        <v>185</v>
      </c>
      <c r="F70" s="207" t="str">
        <f>Validation!F51</f>
        <v xml:space="preserve"> </v>
      </c>
      <c r="G70" s="208"/>
      <c r="H70" s="208"/>
      <c r="I70" s="209"/>
      <c r="J70" s="207" t="str">
        <f>Validation!J51</f>
        <v xml:space="preserve"> </v>
      </c>
      <c r="K70" s="208"/>
      <c r="L70" s="208"/>
      <c r="M70" s="209"/>
      <c r="N70" s="207" t="str">
        <f>Validation!N51</f>
        <v xml:space="preserve"> </v>
      </c>
      <c r="O70" s="208"/>
      <c r="P70" s="208"/>
      <c r="Q70" s="209"/>
      <c r="R70" s="207" t="str">
        <f>Validation!R51</f>
        <v xml:space="preserve"> </v>
      </c>
      <c r="S70" s="208"/>
      <c r="T70" s="208"/>
      <c r="U70" s="209"/>
      <c r="V70" s="207" t="str">
        <f>Validation!V51</f>
        <v xml:space="preserve"> </v>
      </c>
      <c r="W70" s="208"/>
      <c r="X70" s="208"/>
      <c r="Y70" s="209"/>
      <c r="Z70" s="207" t="str">
        <f>Validation!Z51</f>
        <v xml:space="preserve"> </v>
      </c>
      <c r="AA70" s="208"/>
      <c r="AB70" s="208"/>
      <c r="AC70" s="209"/>
      <c r="AD70" s="57"/>
      <c r="AJ70" s="57"/>
      <c r="AK70" s="57"/>
      <c r="AL70" s="37"/>
      <c r="AM70" s="16"/>
      <c r="AN70" s="16"/>
      <c r="AO70" s="55"/>
      <c r="AQ70" s="65"/>
      <c r="AR70" s="65"/>
      <c r="AS70" s="65"/>
      <c r="AT70" s="65"/>
      <c r="AU70" s="65"/>
      <c r="AV70" s="65"/>
    </row>
    <row r="71" spans="1:60" x14ac:dyDescent="0.15">
      <c r="A71" s="42"/>
      <c r="B71" s="43"/>
      <c r="C71" s="43"/>
      <c r="D71" s="68"/>
      <c r="E71" s="145"/>
      <c r="F71" s="4" t="s">
        <v>23</v>
      </c>
      <c r="G71" s="2">
        <f>IF(AQ71=999,0,RANK(AQ71,$AQ71:$AV71,1))</f>
        <v>0</v>
      </c>
      <c r="H71" s="2">
        <f>HLOOKUP(G71,$AP$3:$AW$4,2,FALSE)</f>
        <v>0</v>
      </c>
      <c r="I71" s="3">
        <f>I69+H71</f>
        <v>0</v>
      </c>
      <c r="J71" s="4" t="s">
        <v>23</v>
      </c>
      <c r="K71" s="2">
        <f>IF(AR71=999,0,RANK(AR71,$AQ71:$AV71,1))</f>
        <v>0</v>
      </c>
      <c r="L71" s="2">
        <f>HLOOKUP(K71,$AP$3:$AW$4,2,FALSE)</f>
        <v>0</v>
      </c>
      <c r="M71" s="3">
        <f>M69+L71</f>
        <v>0</v>
      </c>
      <c r="N71" s="4" t="s">
        <v>23</v>
      </c>
      <c r="O71" s="2">
        <f>IF(AS71=999,0,RANK(AS71,$AQ71:$AV71,1))</f>
        <v>0</v>
      </c>
      <c r="P71" s="2">
        <f>HLOOKUP(O71,$AP$3:$AW$4,2,FALSE)</f>
        <v>0</v>
      </c>
      <c r="Q71" s="3">
        <f>Q69+P71</f>
        <v>0</v>
      </c>
      <c r="R71" s="4" t="s">
        <v>23</v>
      </c>
      <c r="S71" s="2">
        <f>IF(AT71=999,0,RANK(AT71,$AQ71:$AV71,1))</f>
        <v>0</v>
      </c>
      <c r="T71" s="2">
        <f>HLOOKUP(S71,$AP$3:$AW$4,2,FALSE)</f>
        <v>0</v>
      </c>
      <c r="U71" s="3">
        <f>U69+T71</f>
        <v>0</v>
      </c>
      <c r="V71" s="4" t="s">
        <v>23</v>
      </c>
      <c r="W71" s="2">
        <f>IF(AU71=999,0,RANK(AU71,$AQ71:$AV71,1))</f>
        <v>0</v>
      </c>
      <c r="X71" s="2">
        <f>HLOOKUP(W71,$AP$3:$AW$4,2,FALSE)</f>
        <v>0</v>
      </c>
      <c r="Y71" s="3">
        <f>Y69+X71</f>
        <v>0</v>
      </c>
      <c r="Z71" s="4" t="s">
        <v>23</v>
      </c>
      <c r="AA71" s="2">
        <f>IF(AV71=999,0,RANK(AV71,$AQ71:$AV71,1))</f>
        <v>0</v>
      </c>
      <c r="AB71" s="2">
        <f>HLOOKUP(AA71,$AP$3:$AW$4,2,FALSE)</f>
        <v>0</v>
      </c>
      <c r="AC71" s="3">
        <f>AC69+AB71</f>
        <v>0</v>
      </c>
      <c r="AD71" s="57"/>
      <c r="AE71" s="38" t="str">
        <f>IF(BF71&gt;$AR$4,"",MATCH(1,AY71:BD71,0))</f>
        <v/>
      </c>
      <c r="AF71" s="38" t="str">
        <f>IF(Instructions!$J$18&gt;1,IF(BF71&gt;$AS$4,"",MATCH(2,AY71:BD71,0)),"")</f>
        <v/>
      </c>
      <c r="AG71" s="38" t="str">
        <f>IF(Instructions!$J$18&gt;2,IF(BF71&gt;$AT$4,"",MATCH(3,AY71:BD71,0)),"")</f>
        <v/>
      </c>
      <c r="AH71" s="38" t="str">
        <f>IF(Instructions!$J$18&gt;3,IF(BF71&gt;$AU$4,"",MATCH(4,AY71:BD71,0)),"")</f>
        <v/>
      </c>
      <c r="AI71" s="38" t="str">
        <f>IF(Instructions!$J$18&gt;4,IF(BF71&gt;$AV$4,"",MATCH(5,AY71:BD71,0)),"")</f>
        <v/>
      </c>
      <c r="AJ71" s="57" t="str">
        <f>IF(Instructions!$J$18&gt;5,IF(BF71&gt;0,"",MATCH(6,AY71:BD71,0)),"")</f>
        <v/>
      </c>
      <c r="AK71" s="57" t="str">
        <f>CONCATENATE(IF(AY71=0,"1, ",""),IF(AZ71=0,"2, ",""),IF(BA71=0,"3, ",""),IF(BB71=0,"4, ",""),IF(BC71=0,"5, ",""),IF(BD71=0,"6",""))</f>
        <v>1, 2, 3, 4, 5, 6</v>
      </c>
      <c r="AL71" s="57" t="str">
        <f>IF(BH71&gt;$AQ$1,"JOINT PLACING!!","")</f>
        <v/>
      </c>
      <c r="AM71" s="15">
        <f>H71+L71+P71+T71+X71+AB71</f>
        <v>0</v>
      </c>
      <c r="AN71" s="14" t="e">
        <f>AN69+AM71</f>
        <v>#REF!</v>
      </c>
      <c r="AO71" s="80"/>
      <c r="AQ71" s="65">
        <f>IF(LEFT(F71,2)="dq",999,IF(LEFT(F71,2)="dn",999,IF(F71="np",999,F71)))</f>
        <v>999</v>
      </c>
      <c r="AR71" s="65">
        <f>IF(LEFT(J71,2)="dq",999,IF(LEFT(J71,2)="dn",999,IF(J71="np",999,J71)))</f>
        <v>999</v>
      </c>
      <c r="AS71" s="65">
        <f>IF(LEFT(N71,2)="dq",999,IF(LEFT(N71,2)="dn",999,IF(N71="np",999,N71)))</f>
        <v>999</v>
      </c>
      <c r="AT71" s="65">
        <f>IF(LEFT(R71,2)="dq",999,IF(LEFT(R71,2)="dn",999,IF(R71="np",999,R71)))</f>
        <v>999</v>
      </c>
      <c r="AU71" s="65">
        <f>IF(LEFT(V71,2)="dq",999,IF(LEFT(V71,2)="dn",999,IF(V71="np",999,V71)))</f>
        <v>999</v>
      </c>
      <c r="AV71" s="65">
        <f>IF(LEFT(Z71,2)="dq",999,IF(LEFT(Z71,2)="dn",999,IF(Z71="np",999,Z71)))</f>
        <v>999</v>
      </c>
      <c r="AY71" s="38">
        <f>G71</f>
        <v>0</v>
      </c>
      <c r="AZ71" s="38">
        <f>K71</f>
        <v>0</v>
      </c>
      <c r="BA71" s="38">
        <f>O71</f>
        <v>0</v>
      </c>
      <c r="BB71" s="38">
        <f>S71</f>
        <v>0</v>
      </c>
      <c r="BC71" s="38">
        <f>W71</f>
        <v>0</v>
      </c>
      <c r="BD71" s="38">
        <f>AA71</f>
        <v>0</v>
      </c>
      <c r="BE71" s="38">
        <f>SUM(6-Instructions!$J$18)</f>
        <v>0</v>
      </c>
      <c r="BF71" s="38">
        <f t="shared" si="2"/>
        <v>6</v>
      </c>
      <c r="BG71" s="38">
        <f>IF(BF71=$AQ$4,$AQ$1,IF(BF71=$AR$4,$AR$1,IF(BF71=$AS$4,$AS$1,IF(BF71=$AT$4,$AT$1,IF(BF71=$AU$4,$AU$1,IF(BF71=$AV$4,$AV$1,IF(BF71=0,0,"ERROR")))))))</f>
        <v>21</v>
      </c>
      <c r="BH71" s="38">
        <f>SUM(AM71+BG71)</f>
        <v>21</v>
      </c>
    </row>
    <row r="72" spans="1:60" x14ac:dyDescent="0.15">
      <c r="A72" s="34">
        <v>34</v>
      </c>
      <c r="B72" s="35" t="s">
        <v>81</v>
      </c>
      <c r="C72" s="35" t="s">
        <v>25</v>
      </c>
      <c r="D72" s="67" t="s">
        <v>26</v>
      </c>
      <c r="E72" s="146" t="s">
        <v>186</v>
      </c>
      <c r="F72" s="207" t="str">
        <f>Validation!F52</f>
        <v xml:space="preserve"> </v>
      </c>
      <c r="G72" s="208"/>
      <c r="H72" s="208"/>
      <c r="I72" s="209"/>
      <c r="J72" s="207" t="str">
        <f>Validation!J52</f>
        <v xml:space="preserve"> </v>
      </c>
      <c r="K72" s="208"/>
      <c r="L72" s="208"/>
      <c r="M72" s="209"/>
      <c r="N72" s="207" t="str">
        <f>Validation!N52</f>
        <v xml:space="preserve"> </v>
      </c>
      <c r="O72" s="208"/>
      <c r="P72" s="208"/>
      <c r="Q72" s="209"/>
      <c r="R72" s="207" t="str">
        <f>Validation!R52</f>
        <v xml:space="preserve"> </v>
      </c>
      <c r="S72" s="208"/>
      <c r="T72" s="208"/>
      <c r="U72" s="209"/>
      <c r="V72" s="207" t="str">
        <f>Validation!V52</f>
        <v xml:space="preserve"> </v>
      </c>
      <c r="W72" s="208"/>
      <c r="X72" s="208"/>
      <c r="Y72" s="209"/>
      <c r="Z72" s="207" t="str">
        <f>Validation!Z52</f>
        <v xml:space="preserve"> </v>
      </c>
      <c r="AA72" s="208"/>
      <c r="AB72" s="208"/>
      <c r="AC72" s="209"/>
      <c r="AD72" s="57"/>
      <c r="AJ72" s="57"/>
      <c r="AK72" s="57"/>
      <c r="AL72" s="37"/>
      <c r="AM72" s="16"/>
      <c r="AN72" s="16"/>
      <c r="AO72" s="55"/>
      <c r="AQ72" s="65"/>
      <c r="AR72" s="65"/>
      <c r="AS72" s="65"/>
      <c r="AT72" s="65"/>
      <c r="AU72" s="65"/>
      <c r="AV72" s="65"/>
    </row>
    <row r="73" spans="1:60" x14ac:dyDescent="0.15">
      <c r="A73" s="42"/>
      <c r="B73" s="43"/>
      <c r="C73" s="43"/>
      <c r="D73" s="68"/>
      <c r="E73" s="147"/>
      <c r="F73" s="4" t="s">
        <v>23</v>
      </c>
      <c r="G73" s="2">
        <f>IF(AQ73=999,0,RANK(AQ73,$AQ73:$AV73,1))</f>
        <v>0</v>
      </c>
      <c r="H73" s="2">
        <f>HLOOKUP(G73,$AP$3:$AW$4,2,FALSE)</f>
        <v>0</v>
      </c>
      <c r="I73" s="3">
        <f>I71+H73</f>
        <v>0</v>
      </c>
      <c r="J73" s="4" t="s">
        <v>23</v>
      </c>
      <c r="K73" s="2">
        <f>IF(AR73=999,0,RANK(AR73,$AQ73:$AV73,1))</f>
        <v>0</v>
      </c>
      <c r="L73" s="2">
        <f>HLOOKUP(K73,$AP$3:$AW$4,2,FALSE)</f>
        <v>0</v>
      </c>
      <c r="M73" s="3">
        <f>M71+L73</f>
        <v>0</v>
      </c>
      <c r="N73" s="4" t="s">
        <v>23</v>
      </c>
      <c r="O73" s="2">
        <f>IF(AS73=999,0,RANK(AS73,$AQ73:$AV73,1))</f>
        <v>0</v>
      </c>
      <c r="P73" s="2">
        <f>HLOOKUP(O73,$AP$3:$AW$4,2,FALSE)</f>
        <v>0</v>
      </c>
      <c r="Q73" s="3">
        <f>Q71+P73</f>
        <v>0</v>
      </c>
      <c r="R73" s="4" t="s">
        <v>23</v>
      </c>
      <c r="S73" s="2">
        <f>IF(AT73=999,0,RANK(AT73,$AQ73:$AV73,1))</f>
        <v>0</v>
      </c>
      <c r="T73" s="2">
        <f>HLOOKUP(S73,$AP$3:$AW$4,2,FALSE)</f>
        <v>0</v>
      </c>
      <c r="U73" s="3">
        <f>U71+T73</f>
        <v>0</v>
      </c>
      <c r="V73" s="4" t="s">
        <v>23</v>
      </c>
      <c r="W73" s="2">
        <f>IF(AU73=999,0,RANK(AU73,$AQ73:$AV73,1))</f>
        <v>0</v>
      </c>
      <c r="X73" s="2">
        <f>HLOOKUP(W73,$AP$3:$AW$4,2,FALSE)</f>
        <v>0</v>
      </c>
      <c r="Y73" s="3">
        <f>Y71+X73</f>
        <v>0</v>
      </c>
      <c r="Z73" s="4" t="s">
        <v>23</v>
      </c>
      <c r="AA73" s="2">
        <f>IF(AV73=999,0,RANK(AV73,$AQ73:$AV73,1))</f>
        <v>0</v>
      </c>
      <c r="AB73" s="2">
        <f>HLOOKUP(AA73,$AP$3:$AW$4,2,FALSE)</f>
        <v>0</v>
      </c>
      <c r="AC73" s="3">
        <f>AC71+AB73</f>
        <v>0</v>
      </c>
      <c r="AD73" s="57"/>
      <c r="AE73" s="38" t="str">
        <f>IF(BF73&gt;$AR$4,"",MATCH(1,AY73:BD73,0))</f>
        <v/>
      </c>
      <c r="AF73" s="38" t="str">
        <f>IF(Instructions!$J$18&gt;1,IF(BF73&gt;$AS$4,"",MATCH(2,AY73:BD73,0)),"")</f>
        <v/>
      </c>
      <c r="AG73" s="38" t="str">
        <f>IF(Instructions!$J$18&gt;2,IF(BF73&gt;$AT$4,"",MATCH(3,AY73:BD73,0)),"")</f>
        <v/>
      </c>
      <c r="AH73" s="38" t="str">
        <f>IF(Instructions!$J$18&gt;3,IF(BF73&gt;$AU$4,"",MATCH(4,AY73:BD73,0)),"")</f>
        <v/>
      </c>
      <c r="AI73" s="38" t="str">
        <f>IF(Instructions!$J$18&gt;4,IF(BF73&gt;$AV$4,"",MATCH(5,AY73:BD73,0)),"")</f>
        <v/>
      </c>
      <c r="AJ73" s="57" t="str">
        <f>IF(Instructions!$J$18&gt;5,IF(BF73&gt;0,"",MATCH(6,AY73:BD73,0)),"")</f>
        <v/>
      </c>
      <c r="AK73" s="57" t="str">
        <f>CONCATENATE(IF(AY73=0,"1, ",""),IF(AZ73=0,"2, ",""),IF(BA73=0,"3, ",""),IF(BB73=0,"4, ",""),IF(BC73=0,"5, ",""),IF(BD73=0,"6",""))</f>
        <v>1, 2, 3, 4, 5, 6</v>
      </c>
      <c r="AL73" s="57" t="str">
        <f>IF(BH73&gt;$AQ$1,"JOINT PLACING!!","")</f>
        <v/>
      </c>
      <c r="AM73" s="15">
        <f>H73+L73+P73+T73+X73+AB73</f>
        <v>0</v>
      </c>
      <c r="AN73" s="14" t="e">
        <f>AN71+AM73</f>
        <v>#REF!</v>
      </c>
      <c r="AO73" s="80"/>
      <c r="AQ73" s="65">
        <f>IF(LEFT(F73,2)="dq",999,IF(LEFT(F73,2)="dn",999,IF(F73="np",999,F73)))</f>
        <v>999</v>
      </c>
      <c r="AR73" s="65">
        <f>IF(LEFT(J73,2)="dq",999,IF(LEFT(J73,2)="dn",999,IF(J73="np",999,J73)))</f>
        <v>999</v>
      </c>
      <c r="AS73" s="65">
        <f>IF(LEFT(N73,2)="dq",999,IF(LEFT(N73,2)="dn",999,IF(N73="np",999,N73)))</f>
        <v>999</v>
      </c>
      <c r="AT73" s="65">
        <f>IF(LEFT(R73,2)="dq",999,IF(LEFT(R73,2)="dn",999,IF(R73="np",999,R73)))</f>
        <v>999</v>
      </c>
      <c r="AU73" s="65">
        <f>IF(LEFT(V73,2)="dq",999,IF(LEFT(V73,2)="dn",999,IF(V73="np",999,V73)))</f>
        <v>999</v>
      </c>
      <c r="AV73" s="65">
        <f>IF(LEFT(Z73,2)="dq",999,IF(LEFT(Z73,2)="dn",999,IF(Z73="np",999,Z73)))</f>
        <v>999</v>
      </c>
      <c r="AY73" s="38">
        <f>G73</f>
        <v>0</v>
      </c>
      <c r="AZ73" s="38">
        <f>K73</f>
        <v>0</v>
      </c>
      <c r="BA73" s="38">
        <f>O73</f>
        <v>0</v>
      </c>
      <c r="BB73" s="38">
        <f>S73</f>
        <v>0</v>
      </c>
      <c r="BC73" s="38">
        <f>W73</f>
        <v>0</v>
      </c>
      <c r="BD73" s="38">
        <f>AA73</f>
        <v>0</v>
      </c>
      <c r="BE73" s="38">
        <f>SUM(6-Instructions!$J$18)</f>
        <v>0</v>
      </c>
      <c r="BF73" s="38">
        <f t="shared" si="2"/>
        <v>6</v>
      </c>
      <c r="BG73" s="38">
        <f>IF(BF73=$AQ$4,$AQ$1,IF(BF73=$AR$4,$AR$1,IF(BF73=$AS$4,$AS$1,IF(BF73=$AT$4,$AT$1,IF(BF73=$AU$4,$AU$1,IF(BF73=$AV$4,$AV$1,IF(BF73=0,0,"ERROR")))))))</f>
        <v>21</v>
      </c>
      <c r="BH73" s="38">
        <f>SUM(AM73+BG73)</f>
        <v>21</v>
      </c>
    </row>
    <row r="74" spans="1:60" x14ac:dyDescent="0.15">
      <c r="A74" s="34">
        <v>35</v>
      </c>
      <c r="B74" s="35" t="s">
        <v>82</v>
      </c>
      <c r="C74" s="35" t="s">
        <v>25</v>
      </c>
      <c r="D74" s="35" t="s">
        <v>24</v>
      </c>
      <c r="E74" s="144" t="s">
        <v>185</v>
      </c>
      <c r="F74" s="207" t="str">
        <f>Validation!F53</f>
        <v xml:space="preserve"> </v>
      </c>
      <c r="G74" s="208"/>
      <c r="H74" s="208"/>
      <c r="I74" s="209"/>
      <c r="J74" s="207" t="str">
        <f>Validation!J53</f>
        <v xml:space="preserve"> </v>
      </c>
      <c r="K74" s="208"/>
      <c r="L74" s="208"/>
      <c r="M74" s="209"/>
      <c r="N74" s="207" t="str">
        <f>Validation!N53</f>
        <v xml:space="preserve"> </v>
      </c>
      <c r="O74" s="208"/>
      <c r="P74" s="208"/>
      <c r="Q74" s="209"/>
      <c r="R74" s="207" t="str">
        <f>Validation!R53</f>
        <v xml:space="preserve"> </v>
      </c>
      <c r="S74" s="208"/>
      <c r="T74" s="208"/>
      <c r="U74" s="209"/>
      <c r="V74" s="207" t="str">
        <f>Validation!V53</f>
        <v xml:space="preserve"> </v>
      </c>
      <c r="W74" s="208"/>
      <c r="X74" s="208"/>
      <c r="Y74" s="209"/>
      <c r="Z74" s="207" t="str">
        <f>Validation!Z53</f>
        <v xml:space="preserve"> </v>
      </c>
      <c r="AA74" s="208"/>
      <c r="AB74" s="208"/>
      <c r="AC74" s="209"/>
      <c r="AD74" s="57"/>
      <c r="AJ74" s="57"/>
      <c r="AK74" s="57"/>
      <c r="AL74" s="37"/>
      <c r="AM74" s="16"/>
      <c r="AN74" s="16"/>
      <c r="AO74" s="55"/>
      <c r="AQ74" s="65"/>
      <c r="AR74" s="65"/>
      <c r="AS74" s="65"/>
      <c r="AT74" s="65"/>
      <c r="AU74" s="65"/>
      <c r="AV74" s="65"/>
    </row>
    <row r="75" spans="1:60" x14ac:dyDescent="0.15">
      <c r="A75" s="42"/>
      <c r="B75" s="43"/>
      <c r="C75" s="43"/>
      <c r="D75" s="43"/>
      <c r="E75" s="145"/>
      <c r="F75" s="4" t="s">
        <v>23</v>
      </c>
      <c r="G75" s="2">
        <f>IF(AQ75=999,0,RANK(AQ75,$AQ75:$AV75,1))</f>
        <v>0</v>
      </c>
      <c r="H75" s="2">
        <f>HLOOKUP(G75,$AP$3:$AW$4,2,FALSE)</f>
        <v>0</v>
      </c>
      <c r="I75" s="3">
        <f>I73+H75</f>
        <v>0</v>
      </c>
      <c r="J75" s="4" t="s">
        <v>23</v>
      </c>
      <c r="K75" s="2">
        <f>IF(AR75=999,0,RANK(AR75,$AQ75:$AV75,1))</f>
        <v>0</v>
      </c>
      <c r="L75" s="2">
        <f>HLOOKUP(K75,$AP$3:$AW$4,2,FALSE)</f>
        <v>0</v>
      </c>
      <c r="M75" s="3">
        <f>M73+L75</f>
        <v>0</v>
      </c>
      <c r="N75" s="4" t="s">
        <v>23</v>
      </c>
      <c r="O75" s="2">
        <f>IF(AS75=999,0,RANK(AS75,$AQ75:$AV75,1))</f>
        <v>0</v>
      </c>
      <c r="P75" s="2">
        <f>HLOOKUP(O75,$AP$3:$AW$4,2,FALSE)</f>
        <v>0</v>
      </c>
      <c r="Q75" s="3">
        <f>Q73+P75</f>
        <v>0</v>
      </c>
      <c r="R75" s="4" t="s">
        <v>23</v>
      </c>
      <c r="S75" s="2">
        <f>IF(AT75=999,0,RANK(AT75,$AQ75:$AV75,1))</f>
        <v>0</v>
      </c>
      <c r="T75" s="2">
        <f>HLOOKUP(S75,$AP$3:$AW$4,2,FALSE)</f>
        <v>0</v>
      </c>
      <c r="U75" s="3">
        <f>U73+T75</f>
        <v>0</v>
      </c>
      <c r="V75" s="4" t="s">
        <v>23</v>
      </c>
      <c r="W75" s="2">
        <f>IF(AU75=999,0,RANK(AU75,$AQ75:$AV75,1))</f>
        <v>0</v>
      </c>
      <c r="X75" s="2">
        <f>HLOOKUP(W75,$AP$3:$AW$4,2,FALSE)</f>
        <v>0</v>
      </c>
      <c r="Y75" s="3">
        <f>Y73+X75</f>
        <v>0</v>
      </c>
      <c r="Z75" s="4" t="s">
        <v>23</v>
      </c>
      <c r="AA75" s="2">
        <f>IF(AV75=999,0,RANK(AV75,$AQ75:$AV75,1))</f>
        <v>0</v>
      </c>
      <c r="AB75" s="2">
        <f>HLOOKUP(AA75,$AP$3:$AW$4,2,FALSE)</f>
        <v>0</v>
      </c>
      <c r="AC75" s="3">
        <f>AC73+AB75</f>
        <v>0</v>
      </c>
      <c r="AD75" s="57"/>
      <c r="AE75" s="38" t="str">
        <f>IF(BF75&gt;$AR$4,"",MATCH(1,AY75:BD75,0))</f>
        <v/>
      </c>
      <c r="AF75" s="38" t="str">
        <f>IF(Instructions!$J$18&gt;1,IF(BF75&gt;$AS$4,"",MATCH(2,AY75:BD75,0)),"")</f>
        <v/>
      </c>
      <c r="AG75" s="38" t="str">
        <f>IF(Instructions!$J$18&gt;2,IF(BF75&gt;$AT$4,"",MATCH(3,AY75:BD75,0)),"")</f>
        <v/>
      </c>
      <c r="AH75" s="38" t="str">
        <f>IF(Instructions!$J$18&gt;3,IF(BF75&gt;$AU$4,"",MATCH(4,AY75:BD75,0)),"")</f>
        <v/>
      </c>
      <c r="AI75" s="38" t="str">
        <f>IF(Instructions!$J$18&gt;4,IF(BF75&gt;$AV$4,"",MATCH(5,AY75:BD75,0)),"")</f>
        <v/>
      </c>
      <c r="AJ75" s="57" t="str">
        <f>IF(Instructions!$J$18&gt;5,IF(BF75&gt;0,"",MATCH(6,AY75:BD75,0)),"")</f>
        <v/>
      </c>
      <c r="AK75" s="57" t="str">
        <f>CONCATENATE(IF(AY75=0,"1, ",""),IF(AZ75=0,"2, ",""),IF(BA75=0,"3, ",""),IF(BB75=0,"4, ",""),IF(BC75=0,"5, ",""),IF(BD75=0,"6",""))</f>
        <v>1, 2, 3, 4, 5, 6</v>
      </c>
      <c r="AL75" s="57" t="str">
        <f>IF(BH75&gt;$AQ$1,"JOINT PLACING!!","")</f>
        <v/>
      </c>
      <c r="AM75" s="15">
        <f>H75+L75+P75+T75+X75+AB75</f>
        <v>0</v>
      </c>
      <c r="AN75" s="14" t="e">
        <f>AN73+AM75</f>
        <v>#REF!</v>
      </c>
      <c r="AO75" s="80"/>
      <c r="AQ75" s="65">
        <f>IF(LEFT(F75,2)="dq",999,IF(LEFT(F75,2)="dn",999,IF(F75="np",999,F75)))</f>
        <v>999</v>
      </c>
      <c r="AR75" s="65">
        <f>IF(LEFT(J75,2)="dq",999,IF(LEFT(J75,2)="dn",999,IF(J75="np",999,J75)))</f>
        <v>999</v>
      </c>
      <c r="AS75" s="65">
        <f>IF(LEFT(N75,2)="dq",999,IF(LEFT(N75,2)="dn",999,IF(N75="np",999,N75)))</f>
        <v>999</v>
      </c>
      <c r="AT75" s="65">
        <f>IF(LEFT(R75,2)="dq",999,IF(LEFT(R75,2)="dn",999,IF(R75="np",999,R75)))</f>
        <v>999</v>
      </c>
      <c r="AU75" s="65">
        <f>IF(LEFT(V75,2)="dq",999,IF(LEFT(V75,2)="dn",999,IF(V75="np",999,V75)))</f>
        <v>999</v>
      </c>
      <c r="AV75" s="65">
        <f>IF(LEFT(Z75,2)="dq",999,IF(LEFT(Z75,2)="dn",999,IF(Z75="np",999,Z75)))</f>
        <v>999</v>
      </c>
      <c r="AY75" s="38">
        <f>G75</f>
        <v>0</v>
      </c>
      <c r="AZ75" s="38">
        <f>K75</f>
        <v>0</v>
      </c>
      <c r="BA75" s="38">
        <f>O75</f>
        <v>0</v>
      </c>
      <c r="BB75" s="38">
        <f>S75</f>
        <v>0</v>
      </c>
      <c r="BC75" s="38">
        <f>W75</f>
        <v>0</v>
      </c>
      <c r="BD75" s="38">
        <f>AA75</f>
        <v>0</v>
      </c>
      <c r="BE75" s="38">
        <f>SUM(6-Instructions!$J$18)</f>
        <v>0</v>
      </c>
      <c r="BF75" s="38">
        <f t="shared" si="2"/>
        <v>6</v>
      </c>
      <c r="BG75" s="38">
        <f>IF(BF75=$AQ$4,$AQ$1,IF(BF75=$AR$4,$AR$1,IF(BF75=$AS$4,$AS$1,IF(BF75=$AT$4,$AT$1,IF(BF75=$AU$4,$AU$1,IF(BF75=$AV$4,$AV$1,IF(BF75=0,0,"ERROR")))))))</f>
        <v>21</v>
      </c>
      <c r="BH75" s="38">
        <f>SUM(AM75+BG75)</f>
        <v>21</v>
      </c>
    </row>
    <row r="76" spans="1:60" x14ac:dyDescent="0.15">
      <c r="A76" s="34">
        <v>36</v>
      </c>
      <c r="B76" s="35" t="s">
        <v>82</v>
      </c>
      <c r="C76" s="35" t="s">
        <v>25</v>
      </c>
      <c r="D76" s="35" t="s">
        <v>24</v>
      </c>
      <c r="E76" s="146" t="s">
        <v>186</v>
      </c>
      <c r="F76" s="207" t="str">
        <f>Validation!F54</f>
        <v xml:space="preserve"> </v>
      </c>
      <c r="G76" s="208"/>
      <c r="H76" s="208"/>
      <c r="I76" s="209"/>
      <c r="J76" s="207" t="str">
        <f>Validation!J54</f>
        <v xml:space="preserve"> </v>
      </c>
      <c r="K76" s="208"/>
      <c r="L76" s="208"/>
      <c r="M76" s="209"/>
      <c r="N76" s="207" t="str">
        <f>Validation!N54</f>
        <v xml:space="preserve"> </v>
      </c>
      <c r="O76" s="208"/>
      <c r="P76" s="208"/>
      <c r="Q76" s="209"/>
      <c r="R76" s="207" t="str">
        <f>Validation!R54</f>
        <v xml:space="preserve"> </v>
      </c>
      <c r="S76" s="208"/>
      <c r="T76" s="208"/>
      <c r="U76" s="209"/>
      <c r="V76" s="207" t="str">
        <f>Validation!V54</f>
        <v xml:space="preserve"> </v>
      </c>
      <c r="W76" s="208"/>
      <c r="X76" s="208"/>
      <c r="Y76" s="209"/>
      <c r="Z76" s="207" t="str">
        <f>Validation!Z54</f>
        <v xml:space="preserve"> </v>
      </c>
      <c r="AA76" s="208"/>
      <c r="AB76" s="208"/>
      <c r="AC76" s="209"/>
      <c r="AD76" s="57"/>
      <c r="AJ76" s="57"/>
      <c r="AK76" s="57"/>
      <c r="AL76" s="37"/>
      <c r="AM76" s="16"/>
      <c r="AN76" s="16"/>
      <c r="AO76" s="55"/>
      <c r="AQ76" s="65"/>
      <c r="AR76" s="65"/>
      <c r="AS76" s="65"/>
      <c r="AT76" s="65"/>
      <c r="AU76" s="65"/>
      <c r="AV76" s="65"/>
    </row>
    <row r="77" spans="1:60" x14ac:dyDescent="0.15">
      <c r="A77" s="42"/>
      <c r="B77" s="43"/>
      <c r="C77" s="43"/>
      <c r="D77" s="43"/>
      <c r="E77" s="147"/>
      <c r="F77" s="4" t="s">
        <v>23</v>
      </c>
      <c r="G77" s="2">
        <f>IF(AQ77=999,0,RANK(AQ77,$AQ77:$AV77,1))</f>
        <v>0</v>
      </c>
      <c r="H77" s="2">
        <f>HLOOKUP(G77,$AP$3:$AW$4,2,FALSE)</f>
        <v>0</v>
      </c>
      <c r="I77" s="3">
        <f>I75+H77</f>
        <v>0</v>
      </c>
      <c r="J77" s="4" t="s">
        <v>23</v>
      </c>
      <c r="K77" s="2">
        <f>IF(AR77=999,0,RANK(AR77,$AQ77:$AV77,1))</f>
        <v>0</v>
      </c>
      <c r="L77" s="2">
        <f>HLOOKUP(K77,$AP$3:$AW$4,2,FALSE)</f>
        <v>0</v>
      </c>
      <c r="M77" s="3">
        <f>M75+L77</f>
        <v>0</v>
      </c>
      <c r="N77" s="4" t="s">
        <v>23</v>
      </c>
      <c r="O77" s="2">
        <f>IF(AS77=999,0,RANK(AS77,$AQ77:$AV77,1))</f>
        <v>0</v>
      </c>
      <c r="P77" s="2">
        <f>HLOOKUP(O77,$AP$3:$AW$4,2,FALSE)</f>
        <v>0</v>
      </c>
      <c r="Q77" s="3">
        <f>Q75+P77</f>
        <v>0</v>
      </c>
      <c r="R77" s="4" t="s">
        <v>23</v>
      </c>
      <c r="S77" s="2">
        <f>IF(AT77=999,0,RANK(AT77,$AQ77:$AV77,1))</f>
        <v>0</v>
      </c>
      <c r="T77" s="2">
        <f>HLOOKUP(S77,$AP$3:$AW$4,2,FALSE)</f>
        <v>0</v>
      </c>
      <c r="U77" s="3">
        <f>U75+T77</f>
        <v>0</v>
      </c>
      <c r="V77" s="4" t="s">
        <v>23</v>
      </c>
      <c r="W77" s="2">
        <f>IF(AU77=999,0,RANK(AU77,$AQ77:$AV77,1))</f>
        <v>0</v>
      </c>
      <c r="X77" s="2">
        <f>HLOOKUP(W77,$AP$3:$AW$4,2,FALSE)</f>
        <v>0</v>
      </c>
      <c r="Y77" s="3">
        <f>Y75+X77</f>
        <v>0</v>
      </c>
      <c r="Z77" s="4" t="s">
        <v>23</v>
      </c>
      <c r="AA77" s="2">
        <f>IF(AV77=999,0,RANK(AV77,$AQ77:$AV77,1))</f>
        <v>0</v>
      </c>
      <c r="AB77" s="2">
        <f>HLOOKUP(AA77,$AP$3:$AW$4,2,FALSE)</f>
        <v>0</v>
      </c>
      <c r="AC77" s="3">
        <f>AC75+AB77</f>
        <v>0</v>
      </c>
      <c r="AD77" s="57"/>
      <c r="AE77" s="38" t="str">
        <f>IF(BF77&gt;$AR$4,"",MATCH(1,AY77:BD77,0))</f>
        <v/>
      </c>
      <c r="AF77" s="38" t="str">
        <f>IF(Instructions!$J$18&gt;1,IF(BF77&gt;$AS$4,"",MATCH(2,AY77:BD77,0)),"")</f>
        <v/>
      </c>
      <c r="AG77" s="38" t="str">
        <f>IF(Instructions!$J$18&gt;2,IF(BF77&gt;$AT$4,"",MATCH(3,AY77:BD77,0)),"")</f>
        <v/>
      </c>
      <c r="AH77" s="38" t="str">
        <f>IF(Instructions!$J$18&gt;3,IF(BF77&gt;$AU$4,"",MATCH(4,AY77:BD77,0)),"")</f>
        <v/>
      </c>
      <c r="AI77" s="38" t="str">
        <f>IF(Instructions!$J$18&gt;4,IF(BF77&gt;$AV$4,"",MATCH(5,AY77:BD77,0)),"")</f>
        <v/>
      </c>
      <c r="AJ77" s="57" t="str">
        <f>IF(Instructions!$J$18&gt;5,IF(BF77&gt;0,"",MATCH(6,AY77:BD77,0)),"")</f>
        <v/>
      </c>
      <c r="AK77" s="57" t="str">
        <f>CONCATENATE(IF(AY77=0,"1, ",""),IF(AZ77=0,"2, ",""),IF(BA77=0,"3, ",""),IF(BB77=0,"4, ",""),IF(BC77=0,"5, ",""),IF(BD77=0,"6",""))</f>
        <v>1, 2, 3, 4, 5, 6</v>
      </c>
      <c r="AL77" s="57" t="str">
        <f>IF(BH77&gt;$AQ$1,"JOINT PLACING!!","")</f>
        <v/>
      </c>
      <c r="AM77" s="15">
        <f>H77+L77+P77+T77+X77+AB77</f>
        <v>0</v>
      </c>
      <c r="AN77" s="14" t="e">
        <f>AN75+AM77</f>
        <v>#REF!</v>
      </c>
      <c r="AO77" s="80"/>
      <c r="AQ77" s="65">
        <f>IF(LEFT(F77,2)="dq",999,IF(LEFT(F77,2)="dn",999,IF(F77="np",999,F77)))</f>
        <v>999</v>
      </c>
      <c r="AR77" s="65">
        <f>IF(LEFT(J77,2)="dq",999,IF(LEFT(J77,2)="dn",999,IF(J77="np",999,J77)))</f>
        <v>999</v>
      </c>
      <c r="AS77" s="65">
        <f>IF(LEFT(N77,2)="dq",999,IF(LEFT(N77,2)="dn",999,IF(N77="np",999,N77)))</f>
        <v>999</v>
      </c>
      <c r="AT77" s="65">
        <f>IF(LEFT(R77,2)="dq",999,IF(LEFT(R77,2)="dn",999,IF(R77="np",999,R77)))</f>
        <v>999</v>
      </c>
      <c r="AU77" s="65">
        <f>IF(LEFT(V77,2)="dq",999,IF(LEFT(V77,2)="dn",999,IF(V77="np",999,V77)))</f>
        <v>999</v>
      </c>
      <c r="AV77" s="65">
        <f>IF(LEFT(Z77,2)="dq",999,IF(LEFT(Z77,2)="dn",999,IF(Z77="np",999,Z77)))</f>
        <v>999</v>
      </c>
      <c r="AY77" s="38">
        <f>G77</f>
        <v>0</v>
      </c>
      <c r="AZ77" s="38">
        <f>K77</f>
        <v>0</v>
      </c>
      <c r="BA77" s="38">
        <f>O77</f>
        <v>0</v>
      </c>
      <c r="BB77" s="38">
        <f>S77</f>
        <v>0</v>
      </c>
      <c r="BC77" s="38">
        <f>W77</f>
        <v>0</v>
      </c>
      <c r="BD77" s="38">
        <f>AA77</f>
        <v>0</v>
      </c>
      <c r="BE77" s="38">
        <f>SUM(6-Instructions!$J$18)</f>
        <v>0</v>
      </c>
      <c r="BF77" s="38">
        <f t="shared" si="2"/>
        <v>6</v>
      </c>
      <c r="BG77" s="38">
        <f>IF(BF77=$AQ$4,$AQ$1,IF(BF77=$AR$4,$AR$1,IF(BF77=$AS$4,$AS$1,IF(BF77=$AT$4,$AT$1,IF(BF77=$AU$4,$AU$1,IF(BF77=$AV$4,$AV$1,IF(BF77=0,0,"ERROR")))))))</f>
        <v>21</v>
      </c>
      <c r="BH77" s="38">
        <f>SUM(AM77+BG77)</f>
        <v>21</v>
      </c>
    </row>
    <row r="78" spans="1:60" x14ac:dyDescent="0.15">
      <c r="A78" s="34">
        <v>37</v>
      </c>
      <c r="B78" s="35" t="s">
        <v>57</v>
      </c>
      <c r="C78" s="35" t="s">
        <v>56</v>
      </c>
      <c r="D78" s="67" t="s">
        <v>30</v>
      </c>
      <c r="E78" s="26" t="s">
        <v>63</v>
      </c>
      <c r="F78" s="207" t="str">
        <f>Validation!H55</f>
        <v xml:space="preserve"> ,  ,  ,  </v>
      </c>
      <c r="G78" s="208"/>
      <c r="H78" s="208"/>
      <c r="I78" s="209"/>
      <c r="J78" s="207" t="str">
        <f>Validation!L55</f>
        <v xml:space="preserve"> ,  ,  ,  </v>
      </c>
      <c r="K78" s="208"/>
      <c r="L78" s="208"/>
      <c r="M78" s="209"/>
      <c r="N78" s="207" t="str">
        <f>Validation!P55</f>
        <v xml:space="preserve"> ,  ,  ,  </v>
      </c>
      <c r="O78" s="208"/>
      <c r="P78" s="208"/>
      <c r="Q78" s="209"/>
      <c r="R78" s="207" t="str">
        <f>Validation!T55</f>
        <v xml:space="preserve"> ,  ,  ,  </v>
      </c>
      <c r="S78" s="208"/>
      <c r="T78" s="208"/>
      <c r="U78" s="209"/>
      <c r="V78" s="207" t="str">
        <f>Validation!X55</f>
        <v xml:space="preserve"> ,  ,  ,  </v>
      </c>
      <c r="W78" s="208"/>
      <c r="X78" s="208"/>
      <c r="Y78" s="209"/>
      <c r="Z78" s="207" t="str">
        <f>Validation!AB55</f>
        <v xml:space="preserve"> ,  ,  ,  </v>
      </c>
      <c r="AA78" s="208"/>
      <c r="AB78" s="208"/>
      <c r="AC78" s="209"/>
      <c r="AD78" s="57"/>
      <c r="AJ78" s="57"/>
      <c r="AK78" s="57"/>
      <c r="AL78" s="37"/>
      <c r="AM78" s="16"/>
      <c r="AN78" s="16"/>
      <c r="AO78" s="55"/>
      <c r="AQ78" s="65"/>
      <c r="AR78" s="65"/>
      <c r="AS78" s="65"/>
      <c r="AT78" s="65"/>
      <c r="AU78" s="65"/>
      <c r="AV78" s="65"/>
    </row>
    <row r="79" spans="1:60" x14ac:dyDescent="0.15">
      <c r="A79" s="210" t="s">
        <v>187</v>
      </c>
      <c r="B79" s="211"/>
      <c r="C79" s="211"/>
      <c r="D79" s="211"/>
      <c r="E79" s="212"/>
      <c r="F79" s="4" t="s">
        <v>23</v>
      </c>
      <c r="G79" s="2">
        <f>IF(AQ79=999,0,RANK(AQ79,$AQ79:$AV79,1))</f>
        <v>0</v>
      </c>
      <c r="H79" s="2">
        <f>HLOOKUP(G79,$AP$3:$AW$4,2,FALSE)</f>
        <v>0</v>
      </c>
      <c r="I79" s="3">
        <f>I77+H79</f>
        <v>0</v>
      </c>
      <c r="J79" s="4" t="s">
        <v>23</v>
      </c>
      <c r="K79" s="2">
        <f>IF(AR79=999,0,RANK(AR79,$AQ79:$AV79,1))</f>
        <v>0</v>
      </c>
      <c r="L79" s="2">
        <f>HLOOKUP(K79,$AP$3:$AW$4,2,FALSE)</f>
        <v>0</v>
      </c>
      <c r="M79" s="3">
        <f>M77+L79</f>
        <v>0</v>
      </c>
      <c r="N79" s="4" t="s">
        <v>23</v>
      </c>
      <c r="O79" s="2">
        <f>IF(AS79=999,0,RANK(AS79,$AQ79:$AV79,1))</f>
        <v>0</v>
      </c>
      <c r="P79" s="2">
        <f>HLOOKUP(O79,$AP$3:$AW$4,2,FALSE)</f>
        <v>0</v>
      </c>
      <c r="Q79" s="3">
        <f>Q77+P79</f>
        <v>0</v>
      </c>
      <c r="R79" s="4" t="s">
        <v>23</v>
      </c>
      <c r="S79" s="2">
        <f>IF(AT79=999,0,RANK(AT79,$AQ79:$AV79,1))</f>
        <v>0</v>
      </c>
      <c r="T79" s="2">
        <f>HLOOKUP(S79,$AP$3:$AW$4,2,FALSE)</f>
        <v>0</v>
      </c>
      <c r="U79" s="3">
        <f>U77+T79</f>
        <v>0</v>
      </c>
      <c r="V79" s="4" t="s">
        <v>23</v>
      </c>
      <c r="W79" s="2">
        <f>IF(AU79=999,0,RANK(AU79,$AQ79:$AV79,1))</f>
        <v>0</v>
      </c>
      <c r="X79" s="2">
        <f>HLOOKUP(W79,$AP$3:$AW$4,2,FALSE)</f>
        <v>0</v>
      </c>
      <c r="Y79" s="3">
        <f>Y77+X79</f>
        <v>0</v>
      </c>
      <c r="Z79" s="4" t="s">
        <v>23</v>
      </c>
      <c r="AA79" s="2">
        <f>IF(AV79=999,0,RANK(AV79,$AQ79:$AV79,1))</f>
        <v>0</v>
      </c>
      <c r="AB79" s="2">
        <f>HLOOKUP(AA79,$AP$3:$AW$4,2,FALSE)</f>
        <v>0</v>
      </c>
      <c r="AC79" s="3">
        <f>AC77+AB79</f>
        <v>0</v>
      </c>
      <c r="AD79" s="57"/>
      <c r="AE79" s="38" t="str">
        <f>IF(BF79&gt;$AR$4,"",MATCH(1,AY79:BD79,0))</f>
        <v/>
      </c>
      <c r="AF79" s="38" t="str">
        <f>IF(Instructions!$J$18&gt;1,IF(BF79&gt;$AS$4,"",MATCH(2,AY79:BD79,0)),"")</f>
        <v/>
      </c>
      <c r="AG79" s="38" t="str">
        <f>IF(Instructions!$J$18&gt;2,IF(BF79&gt;$AT$4,"",MATCH(3,AY79:BD79,0)),"")</f>
        <v/>
      </c>
      <c r="AH79" s="38" t="str">
        <f>IF(Instructions!$J$18&gt;3,IF(BF79&gt;$AU$4,"",MATCH(4,AY79:BD79,0)),"")</f>
        <v/>
      </c>
      <c r="AI79" s="38" t="str">
        <f>IF(Instructions!$J$18&gt;4,IF(BF79&gt;$AV$4,"",MATCH(5,AY79:BD79,0)),"")</f>
        <v/>
      </c>
      <c r="AJ79" s="57" t="str">
        <f>IF(Instructions!$J$18&gt;5,IF(BF79&gt;0,"",MATCH(6,AY79:BD79,0)),"")</f>
        <v/>
      </c>
      <c r="AK79" s="57" t="str">
        <f>CONCATENATE(IF(AY79=0,"1, ",""),IF(AZ79=0,"2, ",""),IF(BA79=0,"3, ",""),IF(BB79=0,"4, ",""),IF(BC79=0,"5, ",""),IF(BD79=0,"6",""))</f>
        <v>1, 2, 3, 4, 5, 6</v>
      </c>
      <c r="AL79" s="57" t="str">
        <f>IF(BH79&gt;$AQ$1,"JOINT PLACING!!","")</f>
        <v/>
      </c>
      <c r="AM79" s="15">
        <f>H79+L79+P79+T79+X79+AB79</f>
        <v>0</v>
      </c>
      <c r="AN79" s="14" t="e">
        <f>AN77+AM79</f>
        <v>#REF!</v>
      </c>
      <c r="AO79" s="80"/>
      <c r="AQ79" s="65">
        <f>IF(LEFT(F79,2)="dq",999,IF(LEFT(F79,2)="dn",999,IF(F79="np",999,F79)))</f>
        <v>999</v>
      </c>
      <c r="AR79" s="65">
        <f>IF(LEFT(J79,2)="dq",999,IF(LEFT(J79,2)="dn",999,IF(J79="np",999,J79)))</f>
        <v>999</v>
      </c>
      <c r="AS79" s="65">
        <f>IF(LEFT(N79,2)="dq",999,IF(LEFT(N79,2)="dn",999,IF(N79="np",999,N79)))</f>
        <v>999</v>
      </c>
      <c r="AT79" s="65">
        <f>IF(LEFT(R79,2)="dq",999,IF(LEFT(R79,2)="dn",999,IF(R79="np",999,R79)))</f>
        <v>999</v>
      </c>
      <c r="AU79" s="65">
        <f>IF(LEFT(V79,2)="dq",999,IF(LEFT(V79,2)="dn",999,IF(V79="np",999,V79)))</f>
        <v>999</v>
      </c>
      <c r="AV79" s="65">
        <f>IF(LEFT(Z79,2)="dq",999,IF(LEFT(Z79,2)="dn",999,IF(Z79="np",999,Z79)))</f>
        <v>999</v>
      </c>
      <c r="AY79" s="38">
        <f>G79</f>
        <v>0</v>
      </c>
      <c r="AZ79" s="38">
        <f>K79</f>
        <v>0</v>
      </c>
      <c r="BA79" s="38">
        <f>O79</f>
        <v>0</v>
      </c>
      <c r="BB79" s="38">
        <f>S79</f>
        <v>0</v>
      </c>
      <c r="BC79" s="38">
        <f>W79</f>
        <v>0</v>
      </c>
      <c r="BD79" s="38">
        <f>AA79</f>
        <v>0</v>
      </c>
      <c r="BE79" s="38">
        <f>SUM(6-Instructions!$J$18)</f>
        <v>0</v>
      </c>
      <c r="BF79" s="38">
        <f t="shared" si="2"/>
        <v>6</v>
      </c>
      <c r="BG79" s="38">
        <f>IF(BF79=$AQ$4,$AQ$1,IF(BF79=$AR$4,$AR$1,IF(BF79=$AS$4,$AS$1,IF(BF79=$AT$4,$AT$1,IF(BF79=$AU$4,$AU$1,IF(BF79=$AV$4,$AV$1,IF(BF79=0,0,"ERROR")))))))</f>
        <v>21</v>
      </c>
      <c r="BH79" s="38">
        <f>SUM(AM79+BG79)</f>
        <v>21</v>
      </c>
    </row>
    <row r="80" spans="1:60" x14ac:dyDescent="0.15">
      <c r="A80" s="34">
        <v>38</v>
      </c>
      <c r="B80" s="35" t="s">
        <v>60</v>
      </c>
      <c r="C80" s="35" t="s">
        <v>56</v>
      </c>
      <c r="D80" s="67" t="s">
        <v>29</v>
      </c>
      <c r="E80" s="26" t="s">
        <v>63</v>
      </c>
      <c r="F80" s="207" t="str">
        <f>Validation!H60</f>
        <v xml:space="preserve"> ,  ,  ,  </v>
      </c>
      <c r="G80" s="208"/>
      <c r="H80" s="208"/>
      <c r="I80" s="209"/>
      <c r="J80" s="207" t="str">
        <f>Validation!L60</f>
        <v xml:space="preserve"> ,  ,  ,  </v>
      </c>
      <c r="K80" s="208"/>
      <c r="L80" s="208"/>
      <c r="M80" s="209"/>
      <c r="N80" s="207" t="str">
        <f>Validation!P60</f>
        <v xml:space="preserve"> ,  ,  ,  </v>
      </c>
      <c r="O80" s="208"/>
      <c r="P80" s="208"/>
      <c r="Q80" s="209"/>
      <c r="R80" s="207" t="str">
        <f>Validation!T60</f>
        <v xml:space="preserve"> ,  ,  ,  </v>
      </c>
      <c r="S80" s="208"/>
      <c r="T80" s="208"/>
      <c r="U80" s="209"/>
      <c r="V80" s="207" t="str">
        <f>Validation!X60</f>
        <v xml:space="preserve"> ,  ,  ,  </v>
      </c>
      <c r="W80" s="208"/>
      <c r="X80" s="208"/>
      <c r="Y80" s="209"/>
      <c r="Z80" s="207" t="str">
        <f>Validation!AB60</f>
        <v xml:space="preserve"> ,  ,  ,  </v>
      </c>
      <c r="AA80" s="208"/>
      <c r="AB80" s="208"/>
      <c r="AC80" s="209"/>
      <c r="AD80" s="57"/>
      <c r="AJ80" s="57"/>
      <c r="AK80" s="57"/>
      <c r="AL80" s="37"/>
      <c r="AM80" s="16"/>
      <c r="AN80" s="16"/>
      <c r="AO80" s="55"/>
      <c r="AQ80" s="65"/>
      <c r="AR80" s="65"/>
      <c r="AS80" s="65"/>
      <c r="AT80" s="65"/>
      <c r="AU80" s="65"/>
      <c r="AV80" s="65"/>
    </row>
    <row r="81" spans="1:60" x14ac:dyDescent="0.15">
      <c r="A81" s="210" t="s">
        <v>187</v>
      </c>
      <c r="B81" s="211"/>
      <c r="C81" s="211"/>
      <c r="D81" s="211"/>
      <c r="E81" s="212"/>
      <c r="F81" s="4" t="s">
        <v>23</v>
      </c>
      <c r="G81" s="2">
        <f>IF(AQ81=999,0,RANK(AQ81,$AQ81:$AV81,1))</f>
        <v>0</v>
      </c>
      <c r="H81" s="2">
        <f>HLOOKUP(G81,$AP$3:$AW$4,2,FALSE)</f>
        <v>0</v>
      </c>
      <c r="I81" s="3">
        <f>I79+H81</f>
        <v>0</v>
      </c>
      <c r="J81" s="4" t="s">
        <v>23</v>
      </c>
      <c r="K81" s="2">
        <f>IF(AR81=999,0,RANK(AR81,$AQ81:$AV81,1))</f>
        <v>0</v>
      </c>
      <c r="L81" s="2">
        <f>HLOOKUP(K81,$AP$3:$AW$4,2,FALSE)</f>
        <v>0</v>
      </c>
      <c r="M81" s="3">
        <f>M79+L81</f>
        <v>0</v>
      </c>
      <c r="N81" s="4" t="s">
        <v>23</v>
      </c>
      <c r="O81" s="2">
        <f>IF(AS81=999,0,RANK(AS81,$AQ81:$AV81,1))</f>
        <v>0</v>
      </c>
      <c r="P81" s="2">
        <f>HLOOKUP(O81,$AP$3:$AW$4,2,FALSE)</f>
        <v>0</v>
      </c>
      <c r="Q81" s="3">
        <f>Q79+P81</f>
        <v>0</v>
      </c>
      <c r="R81" s="4" t="s">
        <v>23</v>
      </c>
      <c r="S81" s="2">
        <f>IF(AT81=999,0,RANK(AT81,$AQ81:$AV81,1))</f>
        <v>0</v>
      </c>
      <c r="T81" s="2">
        <f>HLOOKUP(S81,$AP$3:$AW$4,2,FALSE)</f>
        <v>0</v>
      </c>
      <c r="U81" s="3">
        <f>U79+T81</f>
        <v>0</v>
      </c>
      <c r="V81" s="4" t="s">
        <v>23</v>
      </c>
      <c r="W81" s="2">
        <f>IF(AU81=999,0,RANK(AU81,$AQ81:$AV81,1))</f>
        <v>0</v>
      </c>
      <c r="X81" s="2">
        <f>HLOOKUP(W81,$AP$3:$AW$4,2,FALSE)</f>
        <v>0</v>
      </c>
      <c r="Y81" s="3">
        <f>Y79+X81</f>
        <v>0</v>
      </c>
      <c r="Z81" s="4" t="s">
        <v>23</v>
      </c>
      <c r="AA81" s="2">
        <f>IF(AV81=999,0,RANK(AV81,$AQ81:$AV81,1))</f>
        <v>0</v>
      </c>
      <c r="AB81" s="2">
        <f>HLOOKUP(AA81,$AP$3:$AW$4,2,FALSE)</f>
        <v>0</v>
      </c>
      <c r="AC81" s="3">
        <f>AC79+AB81</f>
        <v>0</v>
      </c>
      <c r="AD81" s="57"/>
      <c r="AE81" s="38" t="str">
        <f>IF(BF81&gt;$AR$4,"",MATCH(1,AY81:BD81,0))</f>
        <v/>
      </c>
      <c r="AF81" s="38" t="str">
        <f>IF(Instructions!$J$18&gt;1,IF(BF81&gt;$AS$4,"",MATCH(2,AY81:BD81,0)),"")</f>
        <v/>
      </c>
      <c r="AG81" s="38" t="str">
        <f>IF(Instructions!$J$18&gt;2,IF(BF81&gt;$AT$4,"",MATCH(3,AY81:BD81,0)),"")</f>
        <v/>
      </c>
      <c r="AH81" s="38" t="str">
        <f>IF(Instructions!$J$18&gt;3,IF(BF81&gt;$AU$4,"",MATCH(4,AY81:BD81,0)),"")</f>
        <v/>
      </c>
      <c r="AI81" s="38" t="str">
        <f>IF(Instructions!$J$18&gt;4,IF(BF81&gt;$AV$4,"",MATCH(5,AY81:BD81,0)),"")</f>
        <v/>
      </c>
      <c r="AJ81" s="57" t="str">
        <f>IF(Instructions!$J$18&gt;5,IF(BF81&gt;0,"",MATCH(6,AY81:BD81,0)),"")</f>
        <v/>
      </c>
      <c r="AK81" s="57" t="str">
        <f>CONCATENATE(IF(AY81=0,"1, ",""),IF(AZ81=0,"2, ",""),IF(BA81=0,"3, ",""),IF(BB81=0,"4, ",""),IF(BC81=0,"5, ",""),IF(BD81=0,"6",""))</f>
        <v>1, 2, 3, 4, 5, 6</v>
      </c>
      <c r="AL81" s="57" t="str">
        <f>IF(BH81&gt;$AQ$1,"JOINT PLACING!!","")</f>
        <v/>
      </c>
      <c r="AM81" s="15">
        <f>H81+L81+P81+T81+X81+AB81</f>
        <v>0</v>
      </c>
      <c r="AN81" s="14" t="e">
        <f>AN79+AM81</f>
        <v>#REF!</v>
      </c>
      <c r="AO81" s="80"/>
      <c r="AQ81" s="65">
        <f>IF(LEFT(F81,2)="dq",999,IF(LEFT(F81,2)="dn",999,IF(F81="np",999,F81)))</f>
        <v>999</v>
      </c>
      <c r="AR81" s="65">
        <f>IF(LEFT(J81,2)="dq",999,IF(LEFT(J81,2)="dn",999,IF(J81="np",999,J81)))</f>
        <v>999</v>
      </c>
      <c r="AS81" s="65">
        <f>IF(LEFT(N81,2)="dq",999,IF(LEFT(N81,2)="dn",999,IF(N81="np",999,N81)))</f>
        <v>999</v>
      </c>
      <c r="AT81" s="65">
        <f>IF(LEFT(R81,2)="dq",999,IF(LEFT(R81,2)="dn",999,IF(R81="np",999,R81)))</f>
        <v>999</v>
      </c>
      <c r="AU81" s="65">
        <f>IF(LEFT(V81,2)="dq",999,IF(LEFT(V81,2)="dn",999,IF(V81="np",999,V81)))</f>
        <v>999</v>
      </c>
      <c r="AV81" s="65">
        <f>IF(LEFT(Z81,2)="dq",999,IF(LEFT(Z81,2)="dn",999,IF(Z81="np",999,Z81)))</f>
        <v>999</v>
      </c>
      <c r="AY81" s="38">
        <f>G81</f>
        <v>0</v>
      </c>
      <c r="AZ81" s="38">
        <f>K81</f>
        <v>0</v>
      </c>
      <c r="BA81" s="38">
        <f>O81</f>
        <v>0</v>
      </c>
      <c r="BB81" s="38">
        <f>S81</f>
        <v>0</v>
      </c>
      <c r="BC81" s="38">
        <f>W81</f>
        <v>0</v>
      </c>
      <c r="BD81" s="38">
        <f>AA81</f>
        <v>0</v>
      </c>
      <c r="BE81" s="38">
        <f>SUM(6-Instructions!$J$18)</f>
        <v>0</v>
      </c>
      <c r="BF81" s="38">
        <f t="shared" si="2"/>
        <v>6</v>
      </c>
      <c r="BG81" s="38">
        <f>IF(BF81=$AQ$4,$AQ$1,IF(BF81=$AR$4,$AR$1,IF(BF81=$AS$4,$AS$1,IF(BF81=$AT$4,$AT$1,IF(BF81=$AU$4,$AU$1,IF(BF81=$AV$4,$AV$1,IF(BF81=0,0,"ERROR")))))))</f>
        <v>21</v>
      </c>
      <c r="BH81" s="38">
        <f>SUM(AM81+BG81)</f>
        <v>21</v>
      </c>
    </row>
    <row r="82" spans="1:60" x14ac:dyDescent="0.15">
      <c r="A82" s="34">
        <v>39</v>
      </c>
      <c r="B82" s="70" t="s">
        <v>31</v>
      </c>
      <c r="C82" s="35" t="s">
        <v>56</v>
      </c>
      <c r="D82" s="67" t="s">
        <v>30</v>
      </c>
      <c r="E82" s="26" t="s">
        <v>63</v>
      </c>
      <c r="F82" s="207" t="str">
        <f>Validation!H65</f>
        <v xml:space="preserve"> ,  ,  ,  </v>
      </c>
      <c r="G82" s="208"/>
      <c r="H82" s="208"/>
      <c r="I82" s="209"/>
      <c r="J82" s="207" t="str">
        <f>Validation!L65</f>
        <v xml:space="preserve"> ,  ,  ,  </v>
      </c>
      <c r="K82" s="208"/>
      <c r="L82" s="208"/>
      <c r="M82" s="209"/>
      <c r="N82" s="207" t="str">
        <f>Validation!P65</f>
        <v xml:space="preserve"> ,  ,  ,  </v>
      </c>
      <c r="O82" s="208"/>
      <c r="P82" s="208"/>
      <c r="Q82" s="209"/>
      <c r="R82" s="207" t="str">
        <f>Validation!T65</f>
        <v xml:space="preserve"> ,  ,  ,  </v>
      </c>
      <c r="S82" s="208"/>
      <c r="T82" s="208"/>
      <c r="U82" s="209"/>
      <c r="V82" s="207" t="str">
        <f>Validation!X65</f>
        <v xml:space="preserve"> ,  ,  ,  </v>
      </c>
      <c r="W82" s="208"/>
      <c r="X82" s="208"/>
      <c r="Y82" s="209"/>
      <c r="Z82" s="207" t="str">
        <f>Validation!AB65</f>
        <v xml:space="preserve"> ,  ,  ,  </v>
      </c>
      <c r="AA82" s="208"/>
      <c r="AB82" s="208"/>
      <c r="AC82" s="209"/>
      <c r="AD82" s="57"/>
      <c r="AJ82" s="57"/>
      <c r="AK82" s="57"/>
      <c r="AL82" s="37"/>
      <c r="AM82" s="16"/>
      <c r="AN82" s="16"/>
      <c r="AO82" s="55"/>
      <c r="AQ82" s="65"/>
      <c r="AR82" s="65"/>
      <c r="AS82" s="65"/>
      <c r="AT82" s="65"/>
      <c r="AU82" s="65"/>
      <c r="AV82" s="65"/>
    </row>
    <row r="83" spans="1:60" x14ac:dyDescent="0.15">
      <c r="A83" s="210" t="s">
        <v>187</v>
      </c>
      <c r="B83" s="211"/>
      <c r="C83" s="211"/>
      <c r="D83" s="211"/>
      <c r="E83" s="212"/>
      <c r="F83" s="4" t="s">
        <v>23</v>
      </c>
      <c r="G83" s="2">
        <f>IF(AQ83=999,0,RANK(AQ83,$AQ83:$AV83,1))</f>
        <v>0</v>
      </c>
      <c r="H83" s="2">
        <f>HLOOKUP(G83,$AP$3:$AW$4,2,FALSE)</f>
        <v>0</v>
      </c>
      <c r="I83" s="3">
        <f>I81+H83</f>
        <v>0</v>
      </c>
      <c r="J83" s="4" t="s">
        <v>23</v>
      </c>
      <c r="K83" s="2">
        <f>IF(AR83=999,0,RANK(AR83,$AQ83:$AV83,1))</f>
        <v>0</v>
      </c>
      <c r="L83" s="2">
        <f>HLOOKUP(K83,$AP$3:$AW$4,2,FALSE)</f>
        <v>0</v>
      </c>
      <c r="M83" s="3">
        <f>M81+L83</f>
        <v>0</v>
      </c>
      <c r="N83" s="4" t="s">
        <v>23</v>
      </c>
      <c r="O83" s="2">
        <f>IF(AS83=999,0,RANK(AS83,$AQ83:$AV83,1))</f>
        <v>0</v>
      </c>
      <c r="P83" s="2">
        <f>HLOOKUP(O83,$AP$3:$AW$4,2,FALSE)</f>
        <v>0</v>
      </c>
      <c r="Q83" s="3">
        <f>Q81+P83</f>
        <v>0</v>
      </c>
      <c r="R83" s="4" t="s">
        <v>23</v>
      </c>
      <c r="S83" s="2">
        <f>IF(AT83=999,0,RANK(AT83,$AQ83:$AV83,1))</f>
        <v>0</v>
      </c>
      <c r="T83" s="2">
        <f>HLOOKUP(S83,$AP$3:$AW$4,2,FALSE)</f>
        <v>0</v>
      </c>
      <c r="U83" s="3">
        <f>U81+T83</f>
        <v>0</v>
      </c>
      <c r="V83" s="4" t="s">
        <v>23</v>
      </c>
      <c r="W83" s="2">
        <f>IF(AU83=999,0,RANK(AU83,$AQ83:$AV83,1))</f>
        <v>0</v>
      </c>
      <c r="X83" s="2">
        <f>HLOOKUP(W83,$AP$3:$AW$4,2,FALSE)</f>
        <v>0</v>
      </c>
      <c r="Y83" s="3">
        <f>Y81+X83</f>
        <v>0</v>
      </c>
      <c r="Z83" s="4" t="s">
        <v>23</v>
      </c>
      <c r="AA83" s="2">
        <f>IF(AV83=999,0,RANK(AV83,$AQ83:$AV83,1))</f>
        <v>0</v>
      </c>
      <c r="AB83" s="2">
        <f>HLOOKUP(AA83,$AP$3:$AW$4,2,FALSE)</f>
        <v>0</v>
      </c>
      <c r="AC83" s="3">
        <f>AC81+AB83</f>
        <v>0</v>
      </c>
      <c r="AD83" s="57"/>
      <c r="AE83" s="38" t="str">
        <f>IF(BF83&gt;$AR$4,"",MATCH(1,AY83:BD83,0))</f>
        <v/>
      </c>
      <c r="AF83" s="38" t="str">
        <f>IF(Instructions!$J$18&gt;1,IF(BF83&gt;$AS$4,"",MATCH(2,AY83:BD83,0)),"")</f>
        <v/>
      </c>
      <c r="AG83" s="38" t="str">
        <f>IF(Instructions!$J$18&gt;2,IF(BF83&gt;$AT$4,"",MATCH(3,AY83:BD83,0)),"")</f>
        <v/>
      </c>
      <c r="AH83" s="38" t="str">
        <f>IF(Instructions!$J$18&gt;3,IF(BF83&gt;$AU$4,"",MATCH(4,AY83:BD83,0)),"")</f>
        <v/>
      </c>
      <c r="AI83" s="38" t="str">
        <f>IF(Instructions!$J$18&gt;4,IF(BF83&gt;$AV$4,"",MATCH(5,AY83:BD83,0)),"")</f>
        <v/>
      </c>
      <c r="AJ83" s="57" t="str">
        <f>IF(Instructions!$J$18&gt;5,IF(BF83&gt;0,"",MATCH(6,AY83:BD83,0)),"")</f>
        <v/>
      </c>
      <c r="AK83" s="57" t="str">
        <f>CONCATENATE(IF(AY83=0,"1, ",""),IF(AZ83=0,"2, ",""),IF(BA83=0,"3, ",""),IF(BB83=0,"4, ",""),IF(BC83=0,"5, ",""),IF(BD83=0,"6",""))</f>
        <v>1, 2, 3, 4, 5, 6</v>
      </c>
      <c r="AL83" s="57" t="str">
        <f>IF(BH83&gt;$AQ$1,"JOINT PLACING!!","")</f>
        <v/>
      </c>
      <c r="AM83" s="15">
        <f>H83+L83+P83+T83+X83+AB83</f>
        <v>0</v>
      </c>
      <c r="AN83" s="14" t="e">
        <f>#REF!+AM83</f>
        <v>#REF!</v>
      </c>
      <c r="AO83" s="80"/>
      <c r="AQ83" s="65">
        <f>IF(LEFT(F83,2)="dq",999,IF(LEFT(F83,2)="dn",999,IF(F83="np",999,F83)))</f>
        <v>999</v>
      </c>
      <c r="AR83" s="65">
        <f>IF(LEFT(J83,2)="dq",999,IF(LEFT(J83,2)="dn",999,IF(J83="np",999,J83)))</f>
        <v>999</v>
      </c>
      <c r="AS83" s="65">
        <f>IF(LEFT(N83,2)="dq",999,IF(LEFT(N83,2)="dn",999,IF(N83="np",999,N83)))</f>
        <v>999</v>
      </c>
      <c r="AT83" s="65">
        <f>IF(LEFT(R83,2)="dq",999,IF(LEFT(R83,2)="dn",999,IF(R83="np",999,R83)))</f>
        <v>999</v>
      </c>
      <c r="AU83" s="65">
        <f>IF(LEFT(V83,2)="dq",999,IF(LEFT(V83,2)="dn",999,IF(V83="np",999,V83)))</f>
        <v>999</v>
      </c>
      <c r="AV83" s="65">
        <f>IF(LEFT(Z83,2)="dq",999,IF(LEFT(Z83,2)="dn",999,IF(Z83="np",999,Z83)))</f>
        <v>999</v>
      </c>
      <c r="AY83" s="38">
        <f>G83</f>
        <v>0</v>
      </c>
      <c r="AZ83" s="38">
        <f>K83</f>
        <v>0</v>
      </c>
      <c r="BA83" s="38">
        <f>O83</f>
        <v>0</v>
      </c>
      <c r="BB83" s="38">
        <f>S83</f>
        <v>0</v>
      </c>
      <c r="BC83" s="38">
        <f>W83</f>
        <v>0</v>
      </c>
      <c r="BD83" s="38">
        <f>AA83</f>
        <v>0</v>
      </c>
      <c r="BE83" s="38">
        <f>SUM(6-Instructions!$J$18)</f>
        <v>0</v>
      </c>
      <c r="BF83" s="38">
        <f t="shared" si="2"/>
        <v>6</v>
      </c>
      <c r="BG83" s="38">
        <f>IF(BF83=$AQ$4,$AQ$1,IF(BF83=$AR$4,$AR$1,IF(BF83=$AS$4,$AS$1,IF(BF83=$AT$4,$AT$1,IF(BF83=$AU$4,$AU$1,IF(BF83=$AV$4,$AV$1,IF(BF83=0,0,"ERROR")))))))</f>
        <v>21</v>
      </c>
      <c r="BH83" s="38">
        <f>SUM(AM83+BG83)</f>
        <v>21</v>
      </c>
    </row>
    <row r="84" spans="1:60" x14ac:dyDescent="0.15">
      <c r="A84" s="34">
        <v>40</v>
      </c>
      <c r="B84" s="70" t="s">
        <v>55</v>
      </c>
      <c r="C84" s="35" t="s">
        <v>56</v>
      </c>
      <c r="D84" s="67" t="s">
        <v>29</v>
      </c>
      <c r="E84" s="26" t="s">
        <v>63</v>
      </c>
      <c r="F84" s="207" t="str">
        <f>Validation!H70</f>
        <v xml:space="preserve"> ,  ,  ,  </v>
      </c>
      <c r="G84" s="208"/>
      <c r="H84" s="208"/>
      <c r="I84" s="209"/>
      <c r="J84" s="207" t="str">
        <f>Validation!L70</f>
        <v xml:space="preserve"> ,  ,  ,  </v>
      </c>
      <c r="K84" s="208"/>
      <c r="L84" s="208"/>
      <c r="M84" s="209"/>
      <c r="N84" s="207" t="str">
        <f>Validation!P70</f>
        <v xml:space="preserve"> ,  ,  ,  </v>
      </c>
      <c r="O84" s="208"/>
      <c r="P84" s="208"/>
      <c r="Q84" s="209"/>
      <c r="R84" s="207" t="str">
        <f>Validation!T70</f>
        <v xml:space="preserve"> ,  ,  ,  </v>
      </c>
      <c r="S84" s="208"/>
      <c r="T84" s="208"/>
      <c r="U84" s="209"/>
      <c r="V84" s="207" t="str">
        <f>Validation!X70</f>
        <v xml:space="preserve"> ,  ,  ,  </v>
      </c>
      <c r="W84" s="208"/>
      <c r="X84" s="208"/>
      <c r="Y84" s="209"/>
      <c r="Z84" s="207" t="str">
        <f>Validation!AB70</f>
        <v xml:space="preserve"> ,  ,  ,  </v>
      </c>
      <c r="AA84" s="208"/>
      <c r="AB84" s="208"/>
      <c r="AC84" s="209"/>
      <c r="AD84" s="57"/>
      <c r="AJ84" s="57"/>
      <c r="AK84" s="57"/>
      <c r="AL84" s="37"/>
      <c r="AM84" s="16"/>
      <c r="AN84" s="16"/>
      <c r="AO84" s="55"/>
      <c r="AQ84" s="65"/>
      <c r="AR84" s="65"/>
      <c r="AS84" s="65"/>
      <c r="AT84" s="65"/>
      <c r="AU84" s="65"/>
      <c r="AV84" s="65"/>
    </row>
    <row r="85" spans="1:60" x14ac:dyDescent="0.15">
      <c r="A85" s="210" t="s">
        <v>187</v>
      </c>
      <c r="B85" s="211"/>
      <c r="C85" s="211"/>
      <c r="D85" s="211"/>
      <c r="E85" s="212"/>
      <c r="F85" s="4" t="s">
        <v>23</v>
      </c>
      <c r="G85" s="2">
        <f>IF(AQ85=999,0,RANK(AQ85,$AQ85:$AV85,1))</f>
        <v>0</v>
      </c>
      <c r="H85" s="2">
        <f>HLOOKUP(G85,$AP$3:$AW$4,2,FALSE)</f>
        <v>0</v>
      </c>
      <c r="I85" s="3">
        <f>I83+H85</f>
        <v>0</v>
      </c>
      <c r="J85" s="4" t="s">
        <v>23</v>
      </c>
      <c r="K85" s="2">
        <f>IF(AR85=999,0,RANK(AR85,$AQ85:$AV85,1))</f>
        <v>0</v>
      </c>
      <c r="L85" s="2">
        <f>HLOOKUP(K85,$AP$3:$AW$4,2,FALSE)</f>
        <v>0</v>
      </c>
      <c r="M85" s="3">
        <f>M83+L85</f>
        <v>0</v>
      </c>
      <c r="N85" s="4" t="s">
        <v>23</v>
      </c>
      <c r="O85" s="2">
        <f>IF(AS85=999,0,RANK(AS85,$AQ85:$AV85,1))</f>
        <v>0</v>
      </c>
      <c r="P85" s="2">
        <f>HLOOKUP(O85,$AP$3:$AW$4,2,FALSE)</f>
        <v>0</v>
      </c>
      <c r="Q85" s="3">
        <f>Q83+P85</f>
        <v>0</v>
      </c>
      <c r="R85" s="4" t="s">
        <v>23</v>
      </c>
      <c r="S85" s="2">
        <f>IF(AT85=999,0,RANK(AT85,$AQ85:$AV85,1))</f>
        <v>0</v>
      </c>
      <c r="T85" s="2">
        <f>HLOOKUP(S85,$AP$3:$AW$4,2,FALSE)</f>
        <v>0</v>
      </c>
      <c r="U85" s="3">
        <f>U83+T85</f>
        <v>0</v>
      </c>
      <c r="V85" s="4" t="s">
        <v>23</v>
      </c>
      <c r="W85" s="2">
        <f>IF(AU85=999,0,RANK(AU85,$AQ85:$AV85,1))</f>
        <v>0</v>
      </c>
      <c r="X85" s="2">
        <f>HLOOKUP(W85,$AP$3:$AW$4,2,FALSE)</f>
        <v>0</v>
      </c>
      <c r="Y85" s="3">
        <f>Y83+X85</f>
        <v>0</v>
      </c>
      <c r="Z85" s="4" t="s">
        <v>23</v>
      </c>
      <c r="AA85" s="2">
        <f>IF(AV85=999,0,RANK(AV85,$AQ85:$AV85,1))</f>
        <v>0</v>
      </c>
      <c r="AB85" s="2">
        <f>HLOOKUP(AA85,$AP$3:$AW$4,2,FALSE)</f>
        <v>0</v>
      </c>
      <c r="AC85" s="3">
        <f>AC83+AB85</f>
        <v>0</v>
      </c>
      <c r="AD85" s="57"/>
      <c r="AE85" s="38" t="str">
        <f>IF(BF85&gt;$AR$4,"",MATCH(1,AY85:BD85,0))</f>
        <v/>
      </c>
      <c r="AF85" s="38" t="str">
        <f>IF(Instructions!$J$18&gt;1,IF(BF85&gt;$AS$4,"",MATCH(2,AY85:BD85,0)),"")</f>
        <v/>
      </c>
      <c r="AG85" s="38" t="str">
        <f>IF(Instructions!$J$18&gt;2,IF(BF85&gt;$AT$4,"",MATCH(3,AY85:BD85,0)),"")</f>
        <v/>
      </c>
      <c r="AH85" s="38" t="str">
        <f>IF(Instructions!$J$18&gt;3,IF(BF85&gt;$AU$4,"",MATCH(4,AY85:BD85,0)),"")</f>
        <v/>
      </c>
      <c r="AI85" s="38" t="str">
        <f>IF(Instructions!$J$18&gt;4,IF(BF85&gt;$AV$4,"",MATCH(5,AY85:BD85,0)),"")</f>
        <v/>
      </c>
      <c r="AJ85" s="57" t="str">
        <f>IF(Instructions!$J$18&gt;5,IF(BF85&gt;0,"",MATCH(6,AY85:BD85,0)),"")</f>
        <v/>
      </c>
      <c r="AK85" s="57" t="str">
        <f>CONCATENATE(IF(AY85=0,"1, ",""),IF(AZ85=0,"2, ",""),IF(BA85=0,"3, ",""),IF(BB85=0,"4, ",""),IF(BC85=0,"5, ",""),IF(BD85=0,"6",""))</f>
        <v>1, 2, 3, 4, 5, 6</v>
      </c>
      <c r="AL85" s="57" t="str">
        <f>IF(BH85&gt;$AQ$1,"JOINT PLACING!!","")</f>
        <v/>
      </c>
      <c r="AM85" s="15">
        <f>H85+L85+P85+T85+X85+AB85</f>
        <v>0</v>
      </c>
      <c r="AN85" s="14" t="e">
        <f>#REF!+AM85</f>
        <v>#REF!</v>
      </c>
      <c r="AO85" s="80"/>
      <c r="AQ85" s="65">
        <f>IF(LEFT(F85,2)="dq",999,IF(LEFT(F85,2)="dn",999,IF(F85="np",999,F85)))</f>
        <v>999</v>
      </c>
      <c r="AR85" s="65">
        <f>IF(LEFT(J85,2)="dq",999,IF(LEFT(J85,2)="dn",999,IF(J85="np",999,J85)))</f>
        <v>999</v>
      </c>
      <c r="AS85" s="65">
        <f>IF(LEFT(N85,2)="dq",999,IF(LEFT(N85,2)="dn",999,IF(N85="np",999,N85)))</f>
        <v>999</v>
      </c>
      <c r="AT85" s="65">
        <f>IF(LEFT(R85,2)="dq",999,IF(LEFT(R85,2)="dn",999,IF(R85="np",999,R85)))</f>
        <v>999</v>
      </c>
      <c r="AU85" s="65">
        <f>IF(LEFT(V85,2)="dq",999,IF(LEFT(V85,2)="dn",999,IF(V85="np",999,V85)))</f>
        <v>999</v>
      </c>
      <c r="AV85" s="65">
        <f>IF(LEFT(Z85,2)="dq",999,IF(LEFT(Z85,2)="dn",999,IF(Z85="np",999,Z85)))</f>
        <v>999</v>
      </c>
      <c r="AY85" s="38">
        <f>G85</f>
        <v>0</v>
      </c>
      <c r="AZ85" s="38">
        <f>K85</f>
        <v>0</v>
      </c>
      <c r="BA85" s="38">
        <f>O85</f>
        <v>0</v>
      </c>
      <c r="BB85" s="38">
        <f>S85</f>
        <v>0</v>
      </c>
      <c r="BC85" s="38">
        <f>W85</f>
        <v>0</v>
      </c>
      <c r="BD85" s="38">
        <f>AA85</f>
        <v>0</v>
      </c>
      <c r="BE85" s="38">
        <f>SUM(6-Instructions!$J$18)</f>
        <v>0</v>
      </c>
      <c r="BF85" s="38">
        <f t="shared" si="2"/>
        <v>6</v>
      </c>
      <c r="BG85" s="38">
        <f>IF(BF85=$AQ$4,$AQ$1,IF(BF85=$AR$4,$AR$1,IF(BF85=$AS$4,$AS$1,IF(BF85=$AT$4,$AT$1,IF(BF85=$AU$4,$AU$1,IF(BF85=$AV$4,$AV$1,IF(BF85=0,0,"ERROR")))))))</f>
        <v>21</v>
      </c>
      <c r="BH85" s="38">
        <f>SUM(AM85+BG85)</f>
        <v>21</v>
      </c>
    </row>
    <row r="86" spans="1:60" x14ac:dyDescent="0.15">
      <c r="A86" s="34">
        <v>41</v>
      </c>
      <c r="B86" s="35"/>
      <c r="C86" s="35" t="s">
        <v>61</v>
      </c>
      <c r="D86" s="35" t="s">
        <v>62</v>
      </c>
      <c r="E86" s="26" t="s">
        <v>63</v>
      </c>
      <c r="F86" s="213" t="str">
        <f>Validation!H75</f>
        <v xml:space="preserve"> ,  ,  ,  ,  ,  ,  ,  </v>
      </c>
      <c r="G86" s="214"/>
      <c r="H86" s="214"/>
      <c r="I86" s="215"/>
      <c r="J86" s="213" t="str">
        <f>Validation!L75</f>
        <v xml:space="preserve"> ,  ,  ,  ,  ,  ,  ,  </v>
      </c>
      <c r="K86" s="214"/>
      <c r="L86" s="214"/>
      <c r="M86" s="215"/>
      <c r="N86" s="213" t="str">
        <f>Validation!P75</f>
        <v xml:space="preserve"> ,  ,  ,  ,  ,  ,  ,  </v>
      </c>
      <c r="O86" s="214"/>
      <c r="P86" s="214"/>
      <c r="Q86" s="215"/>
      <c r="R86" s="213" t="str">
        <f>Validation!T75</f>
        <v xml:space="preserve"> ,  ,  ,  ,  ,  ,  ,  </v>
      </c>
      <c r="S86" s="214"/>
      <c r="T86" s="214"/>
      <c r="U86" s="215"/>
      <c r="V86" s="213" t="str">
        <f>Validation!X75</f>
        <v xml:space="preserve"> ,  ,  ,  ,  ,  ,  ,  </v>
      </c>
      <c r="W86" s="214"/>
      <c r="X86" s="214"/>
      <c r="Y86" s="215"/>
      <c r="Z86" s="213" t="str">
        <f>Validation!AB75</f>
        <v xml:space="preserve"> ,  ,  ,  ,  ,  ,  ,  </v>
      </c>
      <c r="AA86" s="214"/>
      <c r="AB86" s="214"/>
      <c r="AC86" s="215"/>
      <c r="AD86" s="57"/>
      <c r="AJ86" s="57"/>
      <c r="AK86" s="57"/>
      <c r="AL86" s="37"/>
      <c r="AQ86" s="65"/>
      <c r="AR86" s="65"/>
      <c r="AS86" s="65"/>
      <c r="AT86" s="65"/>
      <c r="AU86" s="65"/>
      <c r="AV86" s="65"/>
    </row>
    <row r="87" spans="1:60" ht="12.75" customHeight="1" x14ac:dyDescent="0.15">
      <c r="A87" s="200" t="s">
        <v>193</v>
      </c>
      <c r="B87" s="201"/>
      <c r="C87" s="201"/>
      <c r="D87" s="201"/>
      <c r="E87" s="202"/>
      <c r="F87" s="216"/>
      <c r="G87" s="217"/>
      <c r="H87" s="217"/>
      <c r="I87" s="218"/>
      <c r="J87" s="216"/>
      <c r="K87" s="217"/>
      <c r="L87" s="217"/>
      <c r="M87" s="218"/>
      <c r="N87" s="216"/>
      <c r="O87" s="217"/>
      <c r="P87" s="217"/>
      <c r="Q87" s="218"/>
      <c r="R87" s="216"/>
      <c r="S87" s="217"/>
      <c r="T87" s="217"/>
      <c r="U87" s="218"/>
      <c r="V87" s="216"/>
      <c r="W87" s="217"/>
      <c r="X87" s="217"/>
      <c r="Y87" s="218"/>
      <c r="Z87" s="216"/>
      <c r="AA87" s="217"/>
      <c r="AB87" s="217"/>
      <c r="AC87" s="218"/>
      <c r="AD87" s="57"/>
      <c r="AJ87" s="57"/>
      <c r="AK87" s="57"/>
      <c r="AL87" s="37"/>
      <c r="AQ87" s="65"/>
      <c r="AR87" s="65"/>
      <c r="AS87" s="65"/>
      <c r="AT87" s="65"/>
      <c r="AU87" s="65"/>
      <c r="AV87" s="65"/>
    </row>
    <row r="88" spans="1:60" x14ac:dyDescent="0.15">
      <c r="A88" s="203"/>
      <c r="B88" s="204"/>
      <c r="C88" s="204"/>
      <c r="D88" s="204"/>
      <c r="E88" s="205"/>
      <c r="F88" s="12" t="s">
        <v>23</v>
      </c>
      <c r="G88" s="13">
        <f>IF(AQ88=999,0,RANK(AQ88,$AQ88:$AV88,1))</f>
        <v>0</v>
      </c>
      <c r="H88" s="13">
        <f>HLOOKUP(G88,$AP$3:$AW$4,2,FALSE)</f>
        <v>0</v>
      </c>
      <c r="I88" s="14">
        <f>I85+H88</f>
        <v>0</v>
      </c>
      <c r="J88" s="12" t="s">
        <v>23</v>
      </c>
      <c r="K88" s="13">
        <f>IF(AR88=999,0,RANK(AR88,$AQ88:$AV88,1))</f>
        <v>0</v>
      </c>
      <c r="L88" s="13">
        <f>HLOOKUP(K88,$AP$3:$AW$4,2,FALSE)</f>
        <v>0</v>
      </c>
      <c r="M88" s="14">
        <f>M85+L88</f>
        <v>0</v>
      </c>
      <c r="N88" s="12" t="s">
        <v>23</v>
      </c>
      <c r="O88" s="13">
        <f>IF(AS88=999,0,RANK(AS88,$AQ88:$AV88,1))</f>
        <v>0</v>
      </c>
      <c r="P88" s="13">
        <f>HLOOKUP(O88,$AP$3:$AW$4,2,FALSE)</f>
        <v>0</v>
      </c>
      <c r="Q88" s="14">
        <f>Q85+P88</f>
        <v>0</v>
      </c>
      <c r="R88" s="12" t="s">
        <v>23</v>
      </c>
      <c r="S88" s="13">
        <f>IF(AT88=999,0,RANK(AT88,$AQ88:$AV88,1))</f>
        <v>0</v>
      </c>
      <c r="T88" s="13">
        <f>HLOOKUP(S88,$AP$3:$AW$4,2,FALSE)</f>
        <v>0</v>
      </c>
      <c r="U88" s="14">
        <f>U85+T88</f>
        <v>0</v>
      </c>
      <c r="V88" s="12" t="s">
        <v>23</v>
      </c>
      <c r="W88" s="13">
        <f>IF(AU88=999,0,RANK(AU88,$AQ88:$AV88,1))</f>
        <v>0</v>
      </c>
      <c r="X88" s="13">
        <f>HLOOKUP(W88,$AP$3:$AW$4,2,FALSE)</f>
        <v>0</v>
      </c>
      <c r="Y88" s="14">
        <f>Y85+X88</f>
        <v>0</v>
      </c>
      <c r="Z88" s="12" t="s">
        <v>23</v>
      </c>
      <c r="AA88" s="13">
        <f>IF(AV88=999,0,RANK(AV88,$AQ88:$AV88,1))</f>
        <v>0</v>
      </c>
      <c r="AB88" s="13">
        <f>HLOOKUP(AA88,$AP$3:$AW$4,2,FALSE)</f>
        <v>0</v>
      </c>
      <c r="AC88" s="14">
        <f>AC85+AB88</f>
        <v>0</v>
      </c>
      <c r="AD88" s="57"/>
      <c r="AE88" s="42" t="str">
        <f>IF(BF88&gt;$AR$4,"",MATCH(1,AY88:BD88,0))</f>
        <v/>
      </c>
      <c r="AF88" s="43" t="str">
        <f>IF(Instructions!$J$18&gt;1,IF(BF88&gt;$AS$4,"",MATCH(2,AY88:BD88,0)),"")</f>
        <v/>
      </c>
      <c r="AG88" s="43" t="str">
        <f>IF(Instructions!$J$18&gt;2,IF(BF88&gt;$AT$4,"",MATCH(3,AY88:BD88,0)),"")</f>
        <v/>
      </c>
      <c r="AH88" s="43" t="str">
        <f>IF(Instructions!$J$18&gt;3,IF(BF88&gt;$AU$4,"",MATCH(4,AY88:BD88,0)),"")</f>
        <v/>
      </c>
      <c r="AI88" s="43" t="str">
        <f>IF(Instructions!$J$18&gt;4,IF(BF88&gt;$AV$4,"",MATCH(5,AY88:BD88,0)),"")</f>
        <v/>
      </c>
      <c r="AJ88" s="62" t="str">
        <f>IF(Instructions!$J$18&gt;5,IF(BF88&gt;0,"",MATCH(6,AY88:BD88,0)),"")</f>
        <v/>
      </c>
      <c r="AK88" s="62" t="str">
        <f>CONCATENATE(IF(AY88=0,"1, ",""),IF(AZ88=0,"2, ",""),IF(BA88=0,"3, ",""),IF(BB88=0,"4, ",""),IF(BC88=0,"5, ",""),IF(BD88=0,"6",""))</f>
        <v>1, 2, 3, 4, 5, 6</v>
      </c>
      <c r="AL88" s="57" t="str">
        <f>IF(BH88&gt;$AQ$1,"JOINT PLACING!!","")</f>
        <v/>
      </c>
      <c r="AM88" s="14">
        <f>H88+L88+P88+T88+X88+AB88</f>
        <v>0</v>
      </c>
      <c r="AN88" s="14" t="e">
        <f>#REF!+AM88</f>
        <v>#REF!</v>
      </c>
      <c r="AO88" s="80"/>
      <c r="AQ88" s="65">
        <f>IF(LEFT(F88,2)="dq",999,IF(LEFT(F88,2)="dn",999,IF(F88="np",999,F88)))</f>
        <v>999</v>
      </c>
      <c r="AR88" s="65">
        <f>IF(LEFT(J88,2)="dq",999,IF(LEFT(J88,2)="dn",999,IF(J88="np",999,J88)))</f>
        <v>999</v>
      </c>
      <c r="AS88" s="65">
        <f>IF(LEFT(N88,2)="dq",999,IF(LEFT(N88,2)="dn",999,IF(N88="np",999,N88)))</f>
        <v>999</v>
      </c>
      <c r="AT88" s="65">
        <f>IF(LEFT(R88,2)="dq",999,IF(LEFT(R88,2)="dn",999,IF(R88="np",999,R88)))</f>
        <v>999</v>
      </c>
      <c r="AU88" s="65">
        <f>IF(LEFT(V88,2)="dq",999,IF(LEFT(V88,2)="dn",999,IF(V88="np",999,V88)))</f>
        <v>999</v>
      </c>
      <c r="AV88" s="65">
        <f>IF(LEFT(Z88,2)="dq",999,IF(LEFT(Z88,2)="dn",999,IF(Z88="np",999,Z88)))</f>
        <v>999</v>
      </c>
      <c r="AY88" s="38">
        <f>G88</f>
        <v>0</v>
      </c>
      <c r="AZ88" s="38">
        <f>K88</f>
        <v>0</v>
      </c>
      <c r="BA88" s="38">
        <f>O88</f>
        <v>0</v>
      </c>
      <c r="BB88" s="38">
        <f>S88</f>
        <v>0</v>
      </c>
      <c r="BC88" s="38">
        <f>W88</f>
        <v>0</v>
      </c>
      <c r="BD88" s="38">
        <f>AA88</f>
        <v>0</v>
      </c>
      <c r="BE88" s="38">
        <f>SUM(6-Instructions!$J$18)</f>
        <v>0</v>
      </c>
      <c r="BF88" s="38">
        <f>COUNTIF(AY88:BD88,0)-BE88</f>
        <v>6</v>
      </c>
      <c r="BG88" s="38">
        <f>IF(BF88=$AQ$4,$AQ$1,IF(BF88=$AR$4,$AR$1,IF(BF88=$AS$4,$AS$1,IF(BF88=$AT$4,$AT$1,IF(BF88=$AU$4,$AU$1,IF(BF88=$AV$4,$AV$1,IF(BF88=0,0,"ERROR")))))))</f>
        <v>21</v>
      </c>
      <c r="BH88" s="38">
        <f>SUM(AM88+BG88)</f>
        <v>21</v>
      </c>
    </row>
    <row r="89" spans="1:60" s="63" customFormat="1" ht="14" thickBot="1" x14ac:dyDescent="0.2">
      <c r="D89" s="71"/>
      <c r="E89" s="75"/>
      <c r="F89" s="66"/>
      <c r="G89" s="76"/>
      <c r="H89" s="76"/>
      <c r="I89" s="77"/>
      <c r="J89" s="66"/>
      <c r="K89" s="76"/>
      <c r="L89" s="76"/>
      <c r="M89" s="77"/>
      <c r="N89" s="66"/>
      <c r="O89" s="76"/>
      <c r="P89" s="76"/>
      <c r="Q89" s="77"/>
      <c r="R89" s="66"/>
      <c r="S89" s="76"/>
      <c r="T89" s="76"/>
      <c r="U89" s="77"/>
      <c r="V89" s="66"/>
      <c r="W89" s="76"/>
      <c r="X89" s="76"/>
      <c r="Y89" s="77"/>
      <c r="Z89" s="78"/>
      <c r="AA89" s="76"/>
      <c r="AB89" s="76"/>
      <c r="AC89" s="77"/>
      <c r="AM89" s="77"/>
      <c r="AN89" s="77"/>
      <c r="AQ89" s="66"/>
      <c r="AR89" s="66"/>
      <c r="AS89" s="66"/>
      <c r="AT89" s="66"/>
      <c r="AU89" s="66"/>
      <c r="AV89" s="66"/>
    </row>
    <row r="90" spans="1:60" s="38" customFormat="1" ht="14" thickTop="1" x14ac:dyDescent="0.15">
      <c r="E90" s="55"/>
      <c r="G90" s="55"/>
      <c r="H90" s="55"/>
      <c r="I90" s="57"/>
      <c r="K90" s="55"/>
      <c r="L90" s="55"/>
      <c r="M90" s="57"/>
      <c r="O90" s="55"/>
      <c r="P90" s="55"/>
      <c r="Q90" s="57"/>
      <c r="S90" s="55"/>
      <c r="T90" s="55"/>
      <c r="U90" s="57"/>
      <c r="W90" s="55"/>
      <c r="X90" s="55"/>
      <c r="Y90" s="57"/>
      <c r="AA90" s="55"/>
      <c r="AB90" s="55"/>
      <c r="AC90" s="57"/>
      <c r="AM90" s="57"/>
      <c r="AN90" s="57"/>
    </row>
    <row r="91" spans="1:60" s="38" customFormat="1" x14ac:dyDescent="0.15">
      <c r="E91" s="55"/>
      <c r="G91" s="55"/>
      <c r="H91" s="55"/>
      <c r="I91" s="57">
        <f>I88</f>
        <v>0</v>
      </c>
      <c r="K91" s="55"/>
      <c r="L91" s="55"/>
      <c r="M91" s="57">
        <f>M88</f>
        <v>0</v>
      </c>
      <c r="O91" s="55"/>
      <c r="P91" s="55"/>
      <c r="Q91" s="57">
        <f>Q88</f>
        <v>0</v>
      </c>
      <c r="S91" s="55"/>
      <c r="T91" s="55"/>
      <c r="U91" s="57">
        <f>U88</f>
        <v>0</v>
      </c>
      <c r="W91" s="55"/>
      <c r="X91" s="55"/>
      <c r="Y91" s="57">
        <f>Y88</f>
        <v>0</v>
      </c>
      <c r="AA91" s="55"/>
      <c r="AB91" s="55"/>
      <c r="AC91" s="57">
        <f>AC88</f>
        <v>0</v>
      </c>
      <c r="AN91" s="61"/>
    </row>
    <row r="92" spans="1:60" s="38" customFormat="1" x14ac:dyDescent="0.15">
      <c r="D92" s="38" t="s">
        <v>0</v>
      </c>
      <c r="E92" s="55"/>
      <c r="F92" s="206">
        <f>F4</f>
        <v>0</v>
      </c>
      <c r="G92" s="206"/>
      <c r="H92" s="206"/>
      <c r="I92" s="57">
        <f>H95</f>
        <v>1</v>
      </c>
      <c r="J92" s="228">
        <f>J4</f>
        <v>0</v>
      </c>
      <c r="K92" s="206"/>
      <c r="L92" s="206"/>
      <c r="M92" s="57">
        <f>I95</f>
        <v>1</v>
      </c>
      <c r="N92" s="228">
        <f>N4</f>
        <v>0</v>
      </c>
      <c r="O92" s="206"/>
      <c r="P92" s="206"/>
      <c r="Q92" s="57">
        <f>J95</f>
        <v>1</v>
      </c>
      <c r="R92" s="228">
        <f>R4</f>
        <v>0</v>
      </c>
      <c r="S92" s="206"/>
      <c r="T92" s="206"/>
      <c r="U92" s="57">
        <f>K95</f>
        <v>1</v>
      </c>
      <c r="V92" s="228">
        <f>V4</f>
        <v>0</v>
      </c>
      <c r="W92" s="206"/>
      <c r="X92" s="206"/>
      <c r="Y92" s="57">
        <f>L95</f>
        <v>1</v>
      </c>
      <c r="Z92" s="228">
        <f>Z4</f>
        <v>0</v>
      </c>
      <c r="AA92" s="206"/>
      <c r="AB92" s="206"/>
      <c r="AC92" s="57">
        <f>M95</f>
        <v>1</v>
      </c>
      <c r="AN92" s="61"/>
    </row>
    <row r="93" spans="1:60" s="38" customFormat="1" x14ac:dyDescent="0.15">
      <c r="E93" s="55"/>
      <c r="F93" s="55"/>
      <c r="G93" s="55"/>
      <c r="J93" s="55"/>
      <c r="K93" s="55"/>
      <c r="N93" s="55"/>
      <c r="O93" s="55"/>
      <c r="R93" s="55"/>
      <c r="S93" s="55"/>
      <c r="V93" s="55"/>
      <c r="W93" s="55"/>
      <c r="Z93" s="55"/>
      <c r="AA93" s="55"/>
    </row>
    <row r="94" spans="1:60" s="38" customFormat="1" x14ac:dyDescent="0.15">
      <c r="E94" s="55"/>
      <c r="F94" s="55"/>
      <c r="G94" s="55"/>
      <c r="H94" s="79">
        <f>I91</f>
        <v>0</v>
      </c>
      <c r="I94" s="79">
        <f>M91</f>
        <v>0</v>
      </c>
      <c r="J94" s="79">
        <f>Q91</f>
        <v>0</v>
      </c>
      <c r="K94" s="79">
        <f>U91</f>
        <v>0</v>
      </c>
      <c r="L94" s="79">
        <f>Y91</f>
        <v>0</v>
      </c>
      <c r="M94" s="79">
        <f>AC91</f>
        <v>0</v>
      </c>
      <c r="N94" s="55"/>
      <c r="O94" s="55"/>
      <c r="R94" s="55"/>
      <c r="S94" s="55"/>
      <c r="V94" s="55"/>
      <c r="W94" s="55"/>
      <c r="Z94" s="55" t="s">
        <v>11</v>
      </c>
      <c r="AA94" s="55"/>
      <c r="AC94" s="38">
        <f>SUM( AM7:AM89)</f>
        <v>0</v>
      </c>
    </row>
    <row r="95" spans="1:60" s="38" customFormat="1" x14ac:dyDescent="0.15">
      <c r="E95" s="55"/>
      <c r="F95" s="55"/>
      <c r="G95" s="55"/>
      <c r="H95" s="79">
        <f t="shared" ref="H95:M95" si="3">RANK(H94,$H$94:$M$94,0)</f>
        <v>1</v>
      </c>
      <c r="I95" s="79">
        <f t="shared" si="3"/>
        <v>1</v>
      </c>
      <c r="J95" s="79">
        <f t="shared" si="3"/>
        <v>1</v>
      </c>
      <c r="K95" s="79">
        <f t="shared" si="3"/>
        <v>1</v>
      </c>
      <c r="L95" s="79">
        <f t="shared" si="3"/>
        <v>1</v>
      </c>
      <c r="M95" s="79">
        <f t="shared" si="3"/>
        <v>1</v>
      </c>
      <c r="N95" s="55"/>
      <c r="O95" s="55"/>
      <c r="R95" s="55"/>
      <c r="S95" s="55"/>
      <c r="V95" s="55"/>
      <c r="W95" s="55"/>
      <c r="Z95" s="55" t="s">
        <v>12</v>
      </c>
      <c r="AA95" s="55"/>
      <c r="AC95" s="38">
        <f>I91+M91+Q91+U91+Y91+AC91</f>
        <v>0</v>
      </c>
    </row>
    <row r="96" spans="1:60" s="38" customFormat="1" x14ac:dyDescent="0.15">
      <c r="E96" s="55"/>
      <c r="F96" s="55"/>
      <c r="G96" s="55"/>
      <c r="J96" s="55"/>
      <c r="K96" s="55"/>
      <c r="N96" s="55"/>
      <c r="O96" s="55"/>
      <c r="R96" s="55"/>
      <c r="S96" s="55"/>
      <c r="V96" s="55"/>
      <c r="W96" s="55"/>
      <c r="Z96" s="55"/>
      <c r="AA96" s="55"/>
    </row>
    <row r="97" spans="5:27" s="38" customFormat="1" x14ac:dyDescent="0.15">
      <c r="E97" s="55"/>
      <c r="F97" s="55"/>
      <c r="G97" s="55"/>
      <c r="J97" s="55"/>
      <c r="K97" s="55"/>
      <c r="N97" s="55"/>
      <c r="O97" s="55"/>
      <c r="R97" s="55"/>
      <c r="S97" s="55"/>
      <c r="V97" s="55"/>
      <c r="W97" s="55"/>
      <c r="Z97" s="55"/>
      <c r="AA97" s="55"/>
    </row>
    <row r="98" spans="5:27" s="38" customFormat="1" x14ac:dyDescent="0.15">
      <c r="E98" s="55"/>
      <c r="F98" s="55"/>
      <c r="G98" s="55"/>
      <c r="J98" s="55"/>
      <c r="K98" s="55"/>
      <c r="N98" s="55"/>
      <c r="O98" s="55"/>
      <c r="R98" s="55"/>
      <c r="S98" s="55"/>
      <c r="V98" s="55"/>
      <c r="W98" s="55"/>
      <c r="Z98" s="55"/>
      <c r="AA98" s="55"/>
    </row>
    <row r="99" spans="5:27" s="38" customFormat="1" x14ac:dyDescent="0.15">
      <c r="E99" s="55"/>
      <c r="F99" s="55"/>
      <c r="G99" s="55"/>
      <c r="J99" s="55"/>
      <c r="K99" s="55"/>
      <c r="N99" s="55"/>
      <c r="O99" s="55"/>
      <c r="R99" s="55"/>
      <c r="S99" s="55"/>
      <c r="V99" s="55"/>
      <c r="W99" s="55"/>
      <c r="Z99" s="55"/>
      <c r="AA99" s="55"/>
    </row>
    <row r="100" spans="5:27" s="38" customFormat="1" x14ac:dyDescent="0.15">
      <c r="E100" s="55"/>
      <c r="F100" s="55"/>
      <c r="G100" s="55"/>
      <c r="J100" s="55"/>
      <c r="K100" s="55"/>
      <c r="N100" s="55"/>
      <c r="O100" s="55"/>
      <c r="R100" s="55"/>
      <c r="S100" s="55"/>
      <c r="V100" s="55"/>
      <c r="W100" s="55"/>
      <c r="Z100" s="55"/>
      <c r="AA100" s="55"/>
    </row>
    <row r="101" spans="5:27" s="38" customFormat="1" x14ac:dyDescent="0.15">
      <c r="E101" s="55"/>
      <c r="F101" s="55"/>
      <c r="G101" s="55"/>
      <c r="J101" s="55"/>
      <c r="K101" s="55"/>
      <c r="N101" s="55"/>
      <c r="O101" s="55"/>
      <c r="R101" s="55"/>
      <c r="S101" s="55"/>
      <c r="V101" s="55"/>
      <c r="W101" s="55"/>
      <c r="Z101" s="55"/>
      <c r="AA101" s="55"/>
    </row>
    <row r="102" spans="5:27" s="38" customFormat="1" x14ac:dyDescent="0.15">
      <c r="E102" s="55"/>
      <c r="F102" s="55"/>
      <c r="G102" s="55"/>
      <c r="J102" s="55"/>
      <c r="K102" s="55"/>
      <c r="N102" s="55"/>
      <c r="O102" s="55"/>
      <c r="R102" s="55"/>
      <c r="S102" s="55"/>
      <c r="V102" s="55"/>
      <c r="W102" s="55"/>
      <c r="Z102" s="55"/>
      <c r="AA102" s="55"/>
    </row>
    <row r="103" spans="5:27" s="38" customFormat="1" x14ac:dyDescent="0.15">
      <c r="E103" s="55"/>
      <c r="F103" s="55"/>
      <c r="G103" s="55"/>
      <c r="J103" s="55"/>
      <c r="K103" s="55"/>
      <c r="N103" s="55"/>
      <c r="O103" s="55"/>
      <c r="R103" s="55"/>
      <c r="S103" s="55"/>
      <c r="V103" s="55"/>
      <c r="W103" s="55"/>
      <c r="Z103" s="55"/>
      <c r="AA103" s="55"/>
    </row>
    <row r="104" spans="5:27" s="38" customFormat="1" x14ac:dyDescent="0.15">
      <c r="E104" s="55"/>
      <c r="F104" s="55"/>
      <c r="G104" s="55"/>
      <c r="J104" s="55"/>
      <c r="K104" s="55"/>
      <c r="N104" s="55"/>
      <c r="O104" s="55"/>
      <c r="R104" s="55"/>
      <c r="S104" s="55"/>
      <c r="V104" s="55"/>
      <c r="W104" s="55"/>
      <c r="Z104" s="55"/>
      <c r="AA104" s="55"/>
    </row>
    <row r="105" spans="5:27" s="38" customFormat="1" x14ac:dyDescent="0.15">
      <c r="E105" s="55"/>
      <c r="F105" s="55"/>
      <c r="G105" s="55"/>
      <c r="J105" s="55"/>
      <c r="K105" s="55"/>
      <c r="N105" s="55"/>
      <c r="O105" s="55"/>
      <c r="R105" s="55"/>
      <c r="S105" s="55"/>
      <c r="V105" s="55"/>
      <c r="W105" s="55"/>
      <c r="Z105" s="55"/>
      <c r="AA105" s="55"/>
    </row>
    <row r="106" spans="5:27" s="38" customFormat="1" x14ac:dyDescent="0.15">
      <c r="E106" s="55"/>
      <c r="F106" s="55"/>
      <c r="G106" s="55"/>
      <c r="J106" s="55"/>
      <c r="K106" s="55"/>
      <c r="N106" s="55"/>
      <c r="O106" s="55"/>
      <c r="R106" s="55"/>
      <c r="S106" s="55"/>
      <c r="V106" s="55"/>
      <c r="W106" s="55"/>
      <c r="Z106" s="55"/>
      <c r="AA106" s="55"/>
    </row>
    <row r="107" spans="5:27" s="38" customFormat="1" x14ac:dyDescent="0.15">
      <c r="E107" s="55"/>
      <c r="F107" s="55"/>
      <c r="G107" s="55"/>
      <c r="J107" s="55"/>
      <c r="K107" s="55"/>
      <c r="N107" s="55"/>
      <c r="O107" s="55"/>
      <c r="R107" s="55"/>
      <c r="S107" s="55"/>
      <c r="V107" s="55"/>
      <c r="W107" s="55"/>
      <c r="Z107" s="55"/>
      <c r="AA107" s="55"/>
    </row>
    <row r="108" spans="5:27" s="38" customFormat="1" x14ac:dyDescent="0.15">
      <c r="E108" s="55"/>
      <c r="F108" s="55"/>
      <c r="G108" s="55"/>
      <c r="J108" s="55"/>
      <c r="K108" s="55"/>
      <c r="N108" s="55"/>
      <c r="O108" s="55"/>
      <c r="R108" s="55"/>
      <c r="S108" s="55"/>
      <c r="V108" s="55"/>
      <c r="W108" s="55"/>
      <c r="Z108" s="55"/>
      <c r="AA108" s="55"/>
    </row>
    <row r="109" spans="5:27" s="38" customFormat="1" x14ac:dyDescent="0.15">
      <c r="E109" s="55"/>
      <c r="F109" s="55"/>
      <c r="G109" s="55"/>
      <c r="J109" s="55"/>
      <c r="K109" s="55"/>
      <c r="N109" s="55"/>
      <c r="O109" s="55"/>
      <c r="R109" s="55"/>
      <c r="S109" s="55"/>
      <c r="V109" s="55"/>
      <c r="W109" s="55"/>
      <c r="Z109" s="55"/>
      <c r="AA109" s="55"/>
    </row>
    <row r="110" spans="5:27" s="38" customFormat="1" x14ac:dyDescent="0.15">
      <c r="E110" s="55"/>
      <c r="F110" s="55"/>
      <c r="G110" s="55"/>
      <c r="J110" s="55"/>
      <c r="K110" s="55"/>
      <c r="N110" s="55"/>
      <c r="O110" s="55"/>
      <c r="R110" s="55"/>
      <c r="S110" s="55"/>
      <c r="V110" s="55"/>
      <c r="W110" s="55"/>
      <c r="Z110" s="55"/>
      <c r="AA110" s="55"/>
    </row>
    <row r="111" spans="5:27" s="38" customFormat="1" x14ac:dyDescent="0.15">
      <c r="E111" s="55"/>
      <c r="F111" s="55"/>
      <c r="G111" s="55"/>
      <c r="J111" s="55"/>
      <c r="K111" s="55"/>
      <c r="N111" s="55"/>
      <c r="O111" s="55"/>
      <c r="R111" s="55"/>
      <c r="S111" s="55"/>
      <c r="V111" s="55"/>
      <c r="W111" s="55"/>
      <c r="Z111" s="55"/>
      <c r="AA111" s="55"/>
    </row>
    <row r="112" spans="5:27" s="38" customFormat="1" x14ac:dyDescent="0.15">
      <c r="E112" s="55"/>
      <c r="F112" s="55"/>
      <c r="G112" s="55"/>
      <c r="J112" s="55"/>
      <c r="K112" s="55"/>
      <c r="N112" s="55"/>
      <c r="O112" s="55"/>
      <c r="R112" s="55"/>
      <c r="S112" s="55"/>
      <c r="V112" s="55"/>
      <c r="W112" s="55"/>
      <c r="Z112" s="55"/>
      <c r="AA112" s="55"/>
    </row>
    <row r="113" spans="5:27" s="38" customFormat="1" x14ac:dyDescent="0.15">
      <c r="E113" s="55"/>
      <c r="F113" s="55"/>
      <c r="G113" s="55"/>
      <c r="J113" s="55"/>
      <c r="K113" s="55"/>
      <c r="N113" s="55"/>
      <c r="O113" s="55"/>
      <c r="R113" s="55"/>
      <c r="S113" s="55"/>
      <c r="V113" s="55"/>
      <c r="W113" s="55"/>
      <c r="Z113" s="55"/>
      <c r="AA113" s="55"/>
    </row>
    <row r="114" spans="5:27" s="38" customFormat="1" x14ac:dyDescent="0.15">
      <c r="E114" s="55"/>
      <c r="F114" s="55"/>
      <c r="G114" s="55"/>
      <c r="J114" s="55"/>
      <c r="K114" s="55"/>
      <c r="N114" s="55"/>
      <c r="O114" s="55"/>
      <c r="R114" s="55"/>
      <c r="S114" s="55"/>
      <c r="V114" s="55"/>
      <c r="W114" s="55"/>
      <c r="Z114" s="55"/>
      <c r="AA114" s="55"/>
    </row>
    <row r="115" spans="5:27" s="38" customFormat="1" x14ac:dyDescent="0.15">
      <c r="E115" s="55"/>
      <c r="F115" s="55"/>
      <c r="G115" s="55"/>
      <c r="J115" s="55"/>
      <c r="K115" s="55"/>
      <c r="N115" s="55"/>
      <c r="O115" s="55"/>
      <c r="R115" s="55"/>
      <c r="S115" s="55"/>
      <c r="V115" s="55"/>
      <c r="W115" s="55"/>
      <c r="Z115" s="55"/>
      <c r="AA115" s="55"/>
    </row>
    <row r="116" spans="5:27" s="38" customFormat="1" x14ac:dyDescent="0.15">
      <c r="E116" s="55"/>
      <c r="F116" s="55"/>
      <c r="G116" s="55"/>
      <c r="J116" s="55"/>
      <c r="K116" s="55"/>
      <c r="N116" s="55"/>
      <c r="O116" s="55"/>
      <c r="R116" s="55"/>
      <c r="S116" s="55"/>
      <c r="V116" s="55"/>
      <c r="W116" s="55"/>
      <c r="Z116" s="55"/>
      <c r="AA116" s="55"/>
    </row>
    <row r="117" spans="5:27" s="38" customFormat="1" x14ac:dyDescent="0.15">
      <c r="E117" s="55"/>
      <c r="F117" s="55"/>
      <c r="G117" s="55"/>
      <c r="J117" s="55"/>
      <c r="K117" s="55"/>
      <c r="N117" s="55"/>
      <c r="O117" s="55"/>
      <c r="R117" s="55"/>
      <c r="S117" s="55"/>
      <c r="V117" s="55"/>
      <c r="W117" s="55"/>
      <c r="Z117" s="55"/>
      <c r="AA117" s="55"/>
    </row>
    <row r="118" spans="5:27" s="38" customFormat="1" x14ac:dyDescent="0.15">
      <c r="E118" s="55"/>
      <c r="F118" s="55"/>
      <c r="G118" s="55"/>
      <c r="J118" s="55"/>
      <c r="K118" s="55"/>
      <c r="N118" s="55"/>
      <c r="O118" s="55"/>
      <c r="R118" s="55"/>
      <c r="S118" s="55"/>
      <c r="V118" s="55"/>
      <c r="W118" s="55"/>
      <c r="Z118" s="55"/>
      <c r="AA118" s="55"/>
    </row>
    <row r="119" spans="5:27" s="38" customFormat="1" x14ac:dyDescent="0.15">
      <c r="E119" s="55"/>
      <c r="F119" s="55"/>
      <c r="G119" s="55"/>
      <c r="J119" s="55"/>
      <c r="K119" s="55"/>
      <c r="N119" s="55"/>
      <c r="O119" s="55"/>
      <c r="R119" s="55"/>
      <c r="S119" s="55"/>
      <c r="V119" s="55"/>
      <c r="W119" s="55"/>
      <c r="Z119" s="55"/>
      <c r="AA119" s="55"/>
    </row>
    <row r="120" spans="5:27" s="38" customFormat="1" x14ac:dyDescent="0.15">
      <c r="E120" s="55"/>
      <c r="F120" s="55"/>
      <c r="G120" s="55"/>
      <c r="J120" s="55"/>
      <c r="K120" s="55"/>
      <c r="N120" s="55"/>
      <c r="O120" s="55"/>
      <c r="R120" s="55"/>
      <c r="S120" s="55"/>
      <c r="V120" s="55"/>
      <c r="W120" s="55"/>
      <c r="Z120" s="55"/>
      <c r="AA120" s="55"/>
    </row>
    <row r="121" spans="5:27" s="38" customFormat="1" x14ac:dyDescent="0.15">
      <c r="E121" s="55"/>
      <c r="F121" s="55"/>
      <c r="G121" s="55"/>
      <c r="J121" s="55"/>
      <c r="K121" s="55"/>
      <c r="N121" s="55"/>
      <c r="O121" s="55"/>
      <c r="R121" s="55"/>
      <c r="S121" s="55"/>
      <c r="V121" s="55"/>
      <c r="W121" s="55"/>
      <c r="Z121" s="55"/>
      <c r="AA121" s="55"/>
    </row>
    <row r="122" spans="5:27" s="38" customFormat="1" x14ac:dyDescent="0.15">
      <c r="E122" s="55"/>
      <c r="F122" s="55"/>
      <c r="G122" s="55"/>
      <c r="J122" s="55"/>
      <c r="K122" s="55"/>
      <c r="N122" s="55"/>
      <c r="O122" s="55"/>
      <c r="R122" s="55"/>
      <c r="S122" s="55"/>
      <c r="V122" s="55"/>
      <c r="W122" s="55"/>
      <c r="Z122" s="55"/>
      <c r="AA122" s="55"/>
    </row>
    <row r="123" spans="5:27" s="38" customFormat="1" x14ac:dyDescent="0.15">
      <c r="E123" s="55"/>
      <c r="F123" s="55"/>
      <c r="G123" s="55"/>
      <c r="J123" s="55"/>
      <c r="K123" s="55"/>
      <c r="N123" s="55"/>
      <c r="O123" s="55"/>
      <c r="R123" s="55"/>
      <c r="S123" s="55"/>
      <c r="V123" s="55"/>
      <c r="W123" s="55"/>
      <c r="Z123" s="55"/>
      <c r="AA123" s="55"/>
    </row>
    <row r="124" spans="5:27" s="38" customFormat="1" x14ac:dyDescent="0.15">
      <c r="E124" s="55"/>
      <c r="F124" s="55"/>
      <c r="G124" s="55"/>
      <c r="J124" s="55"/>
      <c r="K124" s="55"/>
      <c r="N124" s="55"/>
      <c r="O124" s="55"/>
      <c r="R124" s="55"/>
      <c r="S124" s="55"/>
      <c r="V124" s="55"/>
      <c r="W124" s="55"/>
      <c r="Z124" s="55"/>
      <c r="AA124" s="55"/>
    </row>
    <row r="125" spans="5:27" s="38" customFormat="1" x14ac:dyDescent="0.15">
      <c r="E125" s="55"/>
      <c r="F125" s="55"/>
      <c r="G125" s="55"/>
      <c r="J125" s="55"/>
      <c r="K125" s="55"/>
      <c r="N125" s="55"/>
      <c r="O125" s="55"/>
      <c r="R125" s="55"/>
      <c r="S125" s="55"/>
      <c r="V125" s="55"/>
      <c r="W125" s="55"/>
      <c r="Z125" s="55"/>
      <c r="AA125" s="55"/>
    </row>
    <row r="126" spans="5:27" s="38" customFormat="1" x14ac:dyDescent="0.15">
      <c r="E126" s="55"/>
      <c r="F126" s="55"/>
      <c r="G126" s="55"/>
      <c r="J126" s="55"/>
      <c r="K126" s="55"/>
      <c r="N126" s="55"/>
      <c r="O126" s="55"/>
      <c r="R126" s="55"/>
      <c r="S126" s="55"/>
      <c r="V126" s="55"/>
      <c r="W126" s="55"/>
      <c r="Z126" s="55"/>
      <c r="AA126" s="55"/>
    </row>
    <row r="127" spans="5:27" s="38" customFormat="1" x14ac:dyDescent="0.15">
      <c r="E127" s="55"/>
      <c r="F127" s="55"/>
      <c r="G127" s="55"/>
      <c r="J127" s="55"/>
      <c r="K127" s="55"/>
      <c r="N127" s="55"/>
      <c r="O127" s="55"/>
      <c r="R127" s="55"/>
      <c r="S127" s="55"/>
      <c r="V127" s="55"/>
      <c r="W127" s="55"/>
      <c r="Z127" s="55"/>
      <c r="AA127" s="55"/>
    </row>
    <row r="128" spans="5:27" s="38" customFormat="1" x14ac:dyDescent="0.15">
      <c r="E128" s="55"/>
      <c r="F128" s="55"/>
      <c r="G128" s="55"/>
      <c r="J128" s="55"/>
      <c r="K128" s="55"/>
      <c r="N128" s="55"/>
      <c r="O128" s="55"/>
      <c r="R128" s="55"/>
      <c r="S128" s="55"/>
      <c r="V128" s="55"/>
      <c r="W128" s="55"/>
      <c r="Z128" s="55"/>
      <c r="AA128" s="55"/>
    </row>
    <row r="129" spans="5:27" s="38" customFormat="1" x14ac:dyDescent="0.15">
      <c r="E129" s="55"/>
      <c r="F129" s="55"/>
      <c r="G129" s="55"/>
      <c r="J129" s="55"/>
      <c r="K129" s="55"/>
      <c r="N129" s="55"/>
      <c r="O129" s="55"/>
      <c r="R129" s="55"/>
      <c r="S129" s="55"/>
      <c r="V129" s="55"/>
      <c r="W129" s="55"/>
      <c r="Z129" s="55"/>
      <c r="AA129" s="55"/>
    </row>
    <row r="130" spans="5:27" s="38" customFormat="1" x14ac:dyDescent="0.15">
      <c r="E130" s="55"/>
      <c r="F130" s="55"/>
      <c r="G130" s="55"/>
      <c r="J130" s="55"/>
      <c r="K130" s="55"/>
      <c r="N130" s="55"/>
      <c r="O130" s="55"/>
      <c r="R130" s="55"/>
      <c r="S130" s="55"/>
      <c r="V130" s="55"/>
      <c r="W130" s="55"/>
      <c r="Z130" s="55"/>
      <c r="AA130" s="55"/>
    </row>
    <row r="131" spans="5:27" s="38" customFormat="1" x14ac:dyDescent="0.15">
      <c r="E131" s="55"/>
      <c r="F131" s="55"/>
      <c r="G131" s="55"/>
      <c r="J131" s="55"/>
      <c r="K131" s="55"/>
      <c r="N131" s="55"/>
      <c r="O131" s="55"/>
      <c r="R131" s="55"/>
      <c r="S131" s="55"/>
      <c r="V131" s="55"/>
      <c r="W131" s="55"/>
      <c r="Z131" s="55"/>
      <c r="AA131" s="55"/>
    </row>
    <row r="132" spans="5:27" s="38" customFormat="1" x14ac:dyDescent="0.15">
      <c r="E132" s="55"/>
      <c r="F132" s="55"/>
      <c r="G132" s="55"/>
      <c r="J132" s="55"/>
      <c r="K132" s="55"/>
      <c r="N132" s="55"/>
      <c r="O132" s="55"/>
      <c r="R132" s="55"/>
      <c r="S132" s="55"/>
      <c r="V132" s="55"/>
      <c r="W132" s="55"/>
      <c r="Z132" s="55"/>
      <c r="AA132" s="55"/>
    </row>
    <row r="133" spans="5:27" s="38" customFormat="1" x14ac:dyDescent="0.15">
      <c r="E133" s="55"/>
      <c r="F133" s="55"/>
      <c r="G133" s="55"/>
      <c r="J133" s="55"/>
      <c r="K133" s="55"/>
      <c r="N133" s="55"/>
      <c r="O133" s="55"/>
      <c r="R133" s="55"/>
      <c r="S133" s="55"/>
      <c r="V133" s="55"/>
      <c r="W133" s="55"/>
      <c r="Z133" s="55"/>
      <c r="AA133" s="55"/>
    </row>
    <row r="134" spans="5:27" s="38" customFormat="1" x14ac:dyDescent="0.15">
      <c r="E134" s="55"/>
      <c r="F134" s="55"/>
      <c r="G134" s="55"/>
      <c r="J134" s="55"/>
      <c r="K134" s="55"/>
      <c r="N134" s="55"/>
      <c r="O134" s="55"/>
      <c r="R134" s="55"/>
      <c r="S134" s="55"/>
      <c r="V134" s="55"/>
      <c r="W134" s="55"/>
      <c r="Z134" s="55"/>
      <c r="AA134" s="55"/>
    </row>
    <row r="135" spans="5:27" s="38" customFormat="1" x14ac:dyDescent="0.15">
      <c r="E135" s="55"/>
      <c r="F135" s="55"/>
      <c r="G135" s="55"/>
      <c r="J135" s="55"/>
      <c r="K135" s="55"/>
      <c r="N135" s="55"/>
      <c r="O135" s="55"/>
      <c r="R135" s="55"/>
      <c r="S135" s="55"/>
      <c r="V135" s="55"/>
      <c r="W135" s="55"/>
      <c r="Z135" s="55"/>
      <c r="AA135" s="55"/>
    </row>
    <row r="136" spans="5:27" s="38" customFormat="1" x14ac:dyDescent="0.15">
      <c r="E136" s="55"/>
      <c r="F136" s="55"/>
      <c r="G136" s="55"/>
      <c r="J136" s="55"/>
      <c r="K136" s="55"/>
      <c r="N136" s="55"/>
      <c r="O136" s="55"/>
      <c r="R136" s="55"/>
      <c r="S136" s="55"/>
      <c r="V136" s="55"/>
      <c r="W136" s="55"/>
      <c r="Z136" s="55"/>
      <c r="AA136" s="55"/>
    </row>
    <row r="137" spans="5:27" s="38" customFormat="1" x14ac:dyDescent="0.15">
      <c r="E137" s="55"/>
      <c r="F137" s="55"/>
      <c r="G137" s="55"/>
      <c r="J137" s="55"/>
      <c r="K137" s="55"/>
      <c r="N137" s="55"/>
      <c r="O137" s="55"/>
      <c r="R137" s="55"/>
      <c r="S137" s="55"/>
      <c r="V137" s="55"/>
      <c r="W137" s="55"/>
      <c r="Z137" s="55"/>
      <c r="AA137" s="55"/>
    </row>
    <row r="138" spans="5:27" s="38" customFormat="1" x14ac:dyDescent="0.15">
      <c r="E138" s="55"/>
      <c r="F138" s="55"/>
      <c r="G138" s="55"/>
      <c r="J138" s="55"/>
      <c r="K138" s="55"/>
      <c r="N138" s="55"/>
      <c r="O138" s="55"/>
      <c r="R138" s="55"/>
      <c r="S138" s="55"/>
      <c r="V138" s="55"/>
      <c r="W138" s="55"/>
      <c r="Z138" s="55"/>
      <c r="AA138" s="55"/>
    </row>
    <row r="139" spans="5:27" s="38" customFormat="1" x14ac:dyDescent="0.15">
      <c r="E139" s="55"/>
      <c r="F139" s="55"/>
      <c r="G139" s="55"/>
      <c r="J139" s="55"/>
      <c r="K139" s="55"/>
      <c r="N139" s="55"/>
      <c r="O139" s="55"/>
      <c r="R139" s="55"/>
      <c r="S139" s="55"/>
      <c r="V139" s="55"/>
      <c r="W139" s="55"/>
      <c r="Z139" s="55"/>
      <c r="AA139" s="55"/>
    </row>
    <row r="140" spans="5:27" s="38" customFormat="1" x14ac:dyDescent="0.15">
      <c r="E140" s="55"/>
      <c r="F140" s="55"/>
      <c r="G140" s="55"/>
      <c r="J140" s="55"/>
      <c r="K140" s="55"/>
      <c r="N140" s="55"/>
      <c r="O140" s="55"/>
      <c r="R140" s="55"/>
      <c r="S140" s="55"/>
      <c r="V140" s="55"/>
      <c r="W140" s="55"/>
      <c r="Z140" s="55"/>
      <c r="AA140" s="55"/>
    </row>
    <row r="141" spans="5:27" s="38" customFormat="1" x14ac:dyDescent="0.15">
      <c r="E141" s="55"/>
      <c r="F141" s="55"/>
      <c r="G141" s="55"/>
      <c r="J141" s="55"/>
      <c r="K141" s="55"/>
      <c r="N141" s="55"/>
      <c r="O141" s="55"/>
      <c r="R141" s="55"/>
      <c r="S141" s="55"/>
      <c r="V141" s="55"/>
      <c r="W141" s="55"/>
      <c r="Z141" s="55"/>
      <c r="AA141" s="55"/>
    </row>
    <row r="142" spans="5:27" s="38" customFormat="1" x14ac:dyDescent="0.15">
      <c r="E142" s="55"/>
      <c r="F142" s="55"/>
      <c r="G142" s="55"/>
      <c r="J142" s="55"/>
      <c r="K142" s="55"/>
      <c r="N142" s="55"/>
      <c r="O142" s="55"/>
      <c r="R142" s="55"/>
      <c r="S142" s="55"/>
      <c r="V142" s="55"/>
      <c r="W142" s="55"/>
      <c r="Z142" s="55"/>
      <c r="AA142" s="55"/>
    </row>
    <row r="143" spans="5:27" s="38" customFormat="1" x14ac:dyDescent="0.15">
      <c r="E143" s="55"/>
      <c r="F143" s="55"/>
      <c r="G143" s="55"/>
      <c r="J143" s="55"/>
      <c r="K143" s="55"/>
      <c r="N143" s="55"/>
      <c r="O143" s="55"/>
      <c r="R143" s="55"/>
      <c r="S143" s="55"/>
      <c r="V143" s="55"/>
      <c r="W143" s="55"/>
      <c r="Z143" s="55"/>
      <c r="AA143" s="55"/>
    </row>
  </sheetData>
  <sheetProtection algorithmName="SHA-512" hashValue="Zknp826wudStZNetkdZ6gT/dydMVp5E97YCGHz8E1oDys0toeNlUA+ij5AXi8BBoROtcHVoGTrObLknYlIYT3A==" saltValue="gaCUNuATs0rJPerenjJ0pg==" spinCount="100000" sheet="1" objects="1" scenarios="1" selectLockedCells="1"/>
  <mergeCells count="282">
    <mergeCell ref="F10:I10"/>
    <mergeCell ref="F8:I8"/>
    <mergeCell ref="F12:I12"/>
    <mergeCell ref="F16:I16"/>
    <mergeCell ref="F14:I14"/>
    <mergeCell ref="F28:I28"/>
    <mergeCell ref="F26:I26"/>
    <mergeCell ref="J42:M42"/>
    <mergeCell ref="J44:M44"/>
    <mergeCell ref="F44:I44"/>
    <mergeCell ref="F42:I42"/>
    <mergeCell ref="F40:I40"/>
    <mergeCell ref="F38:I38"/>
    <mergeCell ref="J38:M38"/>
    <mergeCell ref="J40:M40"/>
    <mergeCell ref="F32:I32"/>
    <mergeCell ref="F30:I30"/>
    <mergeCell ref="F36:I36"/>
    <mergeCell ref="F34:I34"/>
    <mergeCell ref="J34:M34"/>
    <mergeCell ref="J26:M26"/>
    <mergeCell ref="J28:M28"/>
    <mergeCell ref="J30:M30"/>
    <mergeCell ref="J32:M32"/>
    <mergeCell ref="J92:L92"/>
    <mergeCell ref="R92:T92"/>
    <mergeCell ref="P3:Q3"/>
    <mergeCell ref="T3:U3"/>
    <mergeCell ref="N12:Q12"/>
    <mergeCell ref="N10:Q10"/>
    <mergeCell ref="N8:Q8"/>
    <mergeCell ref="J14:M14"/>
    <mergeCell ref="J16:M16"/>
    <mergeCell ref="J22:M22"/>
    <mergeCell ref="J18:M18"/>
    <mergeCell ref="J20:M20"/>
    <mergeCell ref="N30:Q30"/>
    <mergeCell ref="R30:U30"/>
    <mergeCell ref="R28:U28"/>
    <mergeCell ref="R32:U32"/>
    <mergeCell ref="N24:Q24"/>
    <mergeCell ref="J24:M24"/>
    <mergeCell ref="J36:M36"/>
    <mergeCell ref="R76:U76"/>
    <mergeCell ref="J6:M6"/>
    <mergeCell ref="J8:M8"/>
    <mergeCell ref="J10:M10"/>
    <mergeCell ref="J12:M12"/>
    <mergeCell ref="F92:H92"/>
    <mergeCell ref="N92:P92"/>
    <mergeCell ref="Z92:AB92"/>
    <mergeCell ref="V92:X92"/>
    <mergeCell ref="Z4:AC4"/>
    <mergeCell ref="V4:Y4"/>
    <mergeCell ref="F4:I4"/>
    <mergeCell ref="J4:M4"/>
    <mergeCell ref="R8:U8"/>
    <mergeCell ref="R10:U10"/>
    <mergeCell ref="N6:Q6"/>
    <mergeCell ref="R6:U6"/>
    <mergeCell ref="F6:I6"/>
    <mergeCell ref="Z6:AC6"/>
    <mergeCell ref="V30:Y30"/>
    <mergeCell ref="V28:Y28"/>
    <mergeCell ref="V14:Y14"/>
    <mergeCell ref="V12:Y12"/>
    <mergeCell ref="V10:Y10"/>
    <mergeCell ref="V8:Y8"/>
    <mergeCell ref="F24:I24"/>
    <mergeCell ref="F22:I22"/>
    <mergeCell ref="F20:I20"/>
    <mergeCell ref="F18:I18"/>
    <mergeCell ref="V16:Y16"/>
    <mergeCell ref="R12:U12"/>
    <mergeCell ref="V18:Y18"/>
    <mergeCell ref="R22:U22"/>
    <mergeCell ref="R24:U24"/>
    <mergeCell ref="V24:Y24"/>
    <mergeCell ref="R70:U70"/>
    <mergeCell ref="R72:U72"/>
    <mergeCell ref="N20:Q20"/>
    <mergeCell ref="N18:Q18"/>
    <mergeCell ref="V44:Y44"/>
    <mergeCell ref="V32:Y32"/>
    <mergeCell ref="V34:Y34"/>
    <mergeCell ref="V40:Y40"/>
    <mergeCell ref="R34:U34"/>
    <mergeCell ref="V22:Y22"/>
    <mergeCell ref="V20:Y20"/>
    <mergeCell ref="N32:Q32"/>
    <mergeCell ref="N34:Q34"/>
    <mergeCell ref="V26:Y26"/>
    <mergeCell ref="R26:U26"/>
    <mergeCell ref="N26:Q26"/>
    <mergeCell ref="N28:Q28"/>
    <mergeCell ref="R44:U44"/>
    <mergeCell ref="A4:E4"/>
    <mergeCell ref="A5:E5"/>
    <mergeCell ref="V6:Y6"/>
    <mergeCell ref="AB3:AC3"/>
    <mergeCell ref="A1:E1"/>
    <mergeCell ref="A3:E3"/>
    <mergeCell ref="A2:E2"/>
    <mergeCell ref="H3:I3"/>
    <mergeCell ref="L3:M3"/>
    <mergeCell ref="F1:AC1"/>
    <mergeCell ref="F2:AC2"/>
    <mergeCell ref="X3:Y3"/>
    <mergeCell ref="N4:Q4"/>
    <mergeCell ref="R4:U4"/>
    <mergeCell ref="N16:Q16"/>
    <mergeCell ref="N14:Q14"/>
    <mergeCell ref="R14:U14"/>
    <mergeCell ref="R16:U16"/>
    <mergeCell ref="R18:U18"/>
    <mergeCell ref="R20:U20"/>
    <mergeCell ref="N22:Q22"/>
    <mergeCell ref="N36:Q36"/>
    <mergeCell ref="R36:U36"/>
    <mergeCell ref="V36:Y36"/>
    <mergeCell ref="V38:Y38"/>
    <mergeCell ref="R38:U38"/>
    <mergeCell ref="R40:U40"/>
    <mergeCell ref="R42:U42"/>
    <mergeCell ref="V42:Y42"/>
    <mergeCell ref="V50:Y50"/>
    <mergeCell ref="R50:U50"/>
    <mergeCell ref="N50:Q50"/>
    <mergeCell ref="R46:U46"/>
    <mergeCell ref="R48:U48"/>
    <mergeCell ref="N48:Q48"/>
    <mergeCell ref="N46:Q46"/>
    <mergeCell ref="N44:Q44"/>
    <mergeCell ref="N42:Q42"/>
    <mergeCell ref="N40:Q40"/>
    <mergeCell ref="N38:Q38"/>
    <mergeCell ref="J50:M50"/>
    <mergeCell ref="F50:I50"/>
    <mergeCell ref="F48:I48"/>
    <mergeCell ref="F46:I46"/>
    <mergeCell ref="J46:M46"/>
    <mergeCell ref="J48:M48"/>
    <mergeCell ref="V46:Y46"/>
    <mergeCell ref="V48:Y48"/>
    <mergeCell ref="R74:U74"/>
    <mergeCell ref="R64:U64"/>
    <mergeCell ref="J58:M58"/>
    <mergeCell ref="J60:M60"/>
    <mergeCell ref="J62:M62"/>
    <mergeCell ref="J64:M64"/>
    <mergeCell ref="N54:Q54"/>
    <mergeCell ref="J54:M54"/>
    <mergeCell ref="J56:M56"/>
    <mergeCell ref="N58:Q58"/>
    <mergeCell ref="R58:U58"/>
    <mergeCell ref="R60:U60"/>
    <mergeCell ref="R62:U62"/>
    <mergeCell ref="N62:Q62"/>
    <mergeCell ref="N60:Q60"/>
    <mergeCell ref="R56:U56"/>
    <mergeCell ref="N76:Q76"/>
    <mergeCell ref="N74:Q74"/>
    <mergeCell ref="N72:Q72"/>
    <mergeCell ref="N70:Q70"/>
    <mergeCell ref="N68:Q68"/>
    <mergeCell ref="N66:Q66"/>
    <mergeCell ref="J66:M66"/>
    <mergeCell ref="J68:M68"/>
    <mergeCell ref="V68:Y68"/>
    <mergeCell ref="V66:Y66"/>
    <mergeCell ref="J70:M70"/>
    <mergeCell ref="J72:M72"/>
    <mergeCell ref="R66:U66"/>
    <mergeCell ref="R68:U68"/>
    <mergeCell ref="N64:Q64"/>
    <mergeCell ref="F64:I64"/>
    <mergeCell ref="F62:I62"/>
    <mergeCell ref="F60:I60"/>
    <mergeCell ref="F58:I58"/>
    <mergeCell ref="F56:I56"/>
    <mergeCell ref="F54:I54"/>
    <mergeCell ref="V64:Y64"/>
    <mergeCell ref="V62:Y62"/>
    <mergeCell ref="V60:Y60"/>
    <mergeCell ref="V58:Y58"/>
    <mergeCell ref="V56:Y56"/>
    <mergeCell ref="J52:M52"/>
    <mergeCell ref="F52:I52"/>
    <mergeCell ref="N86:Q87"/>
    <mergeCell ref="J86:M87"/>
    <mergeCell ref="V84:Y84"/>
    <mergeCell ref="N82:Q82"/>
    <mergeCell ref="F84:I84"/>
    <mergeCell ref="F82:I82"/>
    <mergeCell ref="F86:I87"/>
    <mergeCell ref="J82:M82"/>
    <mergeCell ref="J84:M84"/>
    <mergeCell ref="F78:I78"/>
    <mergeCell ref="F80:I80"/>
    <mergeCell ref="J80:M80"/>
    <mergeCell ref="J78:M78"/>
    <mergeCell ref="R54:U54"/>
    <mergeCell ref="J74:M74"/>
    <mergeCell ref="J76:M76"/>
    <mergeCell ref="F76:I76"/>
    <mergeCell ref="F74:I74"/>
    <mergeCell ref="F72:I72"/>
    <mergeCell ref="F70:I70"/>
    <mergeCell ref="F68:I68"/>
    <mergeCell ref="F66:I66"/>
    <mergeCell ref="Z54:AC54"/>
    <mergeCell ref="Z86:AC87"/>
    <mergeCell ref="N80:Q80"/>
    <mergeCell ref="R80:U80"/>
    <mergeCell ref="R82:U82"/>
    <mergeCell ref="V86:Y87"/>
    <mergeCell ref="R86:U87"/>
    <mergeCell ref="V82:Y82"/>
    <mergeCell ref="Z20:AC20"/>
    <mergeCell ref="V78:Y78"/>
    <mergeCell ref="R78:U78"/>
    <mergeCell ref="R84:U84"/>
    <mergeCell ref="N78:Q78"/>
    <mergeCell ref="V80:Y80"/>
    <mergeCell ref="N84:Q84"/>
    <mergeCell ref="N56:Q56"/>
    <mergeCell ref="V54:Y54"/>
    <mergeCell ref="V52:Y52"/>
    <mergeCell ref="R52:U52"/>
    <mergeCell ref="N52:Q52"/>
    <mergeCell ref="V76:Y76"/>
    <mergeCell ref="V74:Y74"/>
    <mergeCell ref="V72:Y72"/>
    <mergeCell ref="V70:Y70"/>
    <mergeCell ref="Z64:AC64"/>
    <mergeCell ref="Z66:AC66"/>
    <mergeCell ref="Z42:AC42"/>
    <mergeCell ref="Z8:AC8"/>
    <mergeCell ref="Z10:AC10"/>
    <mergeCell ref="Z12:AC12"/>
    <mergeCell ref="Z14:AC14"/>
    <mergeCell ref="Z16:AC16"/>
    <mergeCell ref="Z18:AC18"/>
    <mergeCell ref="Z56:AC56"/>
    <mergeCell ref="Z22:AC22"/>
    <mergeCell ref="Z24:AC24"/>
    <mergeCell ref="Z26:AC26"/>
    <mergeCell ref="Z28:AC28"/>
    <mergeCell ref="Z30:AC30"/>
    <mergeCell ref="Z32:AC32"/>
    <mergeCell ref="Z34:AC34"/>
    <mergeCell ref="Z36:AC36"/>
    <mergeCell ref="Z38:AC38"/>
    <mergeCell ref="Z44:AC44"/>
    <mergeCell ref="Z46:AC46"/>
    <mergeCell ref="Z48:AC48"/>
    <mergeCell ref="Z50:AC50"/>
    <mergeCell ref="Z52:AC52"/>
    <mergeCell ref="A87:E88"/>
    <mergeCell ref="AY5:BD5"/>
    <mergeCell ref="Z82:AC82"/>
    <mergeCell ref="Z84:AC84"/>
    <mergeCell ref="Z80:AC80"/>
    <mergeCell ref="Z68:AC68"/>
    <mergeCell ref="Z70:AC70"/>
    <mergeCell ref="Z58:AC58"/>
    <mergeCell ref="Z40:AC40"/>
    <mergeCell ref="A13:E13"/>
    <mergeCell ref="A11:E11"/>
    <mergeCell ref="A9:E9"/>
    <mergeCell ref="A7:E7"/>
    <mergeCell ref="A79:E79"/>
    <mergeCell ref="A81:E81"/>
    <mergeCell ref="A83:E83"/>
    <mergeCell ref="A85:E85"/>
    <mergeCell ref="AE5:AJ5"/>
    <mergeCell ref="Z72:AC72"/>
    <mergeCell ref="Z74:AC74"/>
    <mergeCell ref="Z76:AC76"/>
    <mergeCell ref="Z78:AC78"/>
    <mergeCell ref="Z60:AC60"/>
    <mergeCell ref="Z62:AC62"/>
  </mergeCells>
  <phoneticPr fontId="4" type="noConversion"/>
  <conditionalFormatting sqref="AE7:AJ100">
    <cfRule type="expression" dxfId="24" priority="236" stopIfTrue="1">
      <formula>$BH7&gt;$AQ$1</formula>
    </cfRule>
  </conditionalFormatting>
  <pageMargins left="0.75" right="0.75" top="1" bottom="1" header="0.5" footer="0.5"/>
  <pageSetup paperSize="9" scale="34" orientation="landscape"/>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FF0000"/>
  </sheetPr>
  <dimension ref="A1:AZ769"/>
  <sheetViews>
    <sheetView showRowColHeaders="0" workbookViewId="0">
      <selection activeCell="S4" sqref="S4"/>
    </sheetView>
  </sheetViews>
  <sheetFormatPr baseColWidth="10" defaultColWidth="9.1640625" defaultRowHeight="13" x14ac:dyDescent="0.15"/>
  <cols>
    <col min="1" max="1" width="9.1640625" style="106"/>
    <col min="2" max="2" width="9.1640625" style="112" hidden="1" customWidth="1"/>
    <col min="3" max="3" width="9" style="106" hidden="1" customWidth="1"/>
    <col min="4" max="4" width="7.6640625" style="106" hidden="1" customWidth="1"/>
    <col min="5" max="5" width="10.33203125" style="113" hidden="1" customWidth="1"/>
    <col min="6" max="6" width="9.33203125" style="113" hidden="1" customWidth="1"/>
    <col min="7" max="7" width="10.33203125" style="114" hidden="1" customWidth="1"/>
    <col min="8" max="8" width="10.1640625" style="113" hidden="1" customWidth="1"/>
    <col min="9" max="9" width="13.83203125" style="112" hidden="1" customWidth="1"/>
    <col min="10" max="10" width="5" style="123" hidden="1" customWidth="1"/>
    <col min="11" max="11" width="15.5" style="112" hidden="1" customWidth="1"/>
    <col min="12" max="12" width="14.5" style="112" hidden="1" customWidth="1"/>
    <col min="13" max="13" width="11.5" style="106" hidden="1" customWidth="1"/>
    <col min="14" max="14" width="8.5" style="106" hidden="1" customWidth="1"/>
    <col min="15" max="15" width="15.6640625" style="112" hidden="1" customWidth="1"/>
    <col min="16" max="16" width="11" style="112" hidden="1" customWidth="1"/>
    <col min="17" max="17" width="12" style="112" hidden="1" customWidth="1"/>
    <col min="18" max="18" width="10.5" style="106" customWidth="1"/>
    <col min="19" max="19" width="74" style="106" customWidth="1"/>
    <col min="20" max="21" width="9.1640625" style="106"/>
    <col min="22" max="22" width="43.1640625" style="106" customWidth="1"/>
    <col min="23" max="52" width="9.1640625" style="106"/>
    <col min="53" max="16384" width="9.1640625" style="93"/>
  </cols>
  <sheetData>
    <row r="1" spans="2:23" s="106" customFormat="1" x14ac:dyDescent="0.15"/>
    <row r="2" spans="2:23" s="106" customFormat="1" x14ac:dyDescent="0.15">
      <c r="S2" s="107" t="s">
        <v>166</v>
      </c>
    </row>
    <row r="3" spans="2:23" s="106" customFormat="1" x14ac:dyDescent="0.15">
      <c r="S3" s="108" t="e">
        <f ca="1">CONCATENATE(LEFT('Lookup Tables'!B64,48),",",LEFT(VLOOKUP(Instructions!I20,Venue_Info,2,FALSE),20),",",'Lookup Tables'!D65,",",VLOOKUP(Instructions!I20,Venue_Info,4,FALSE))</f>
        <v>#N/A</v>
      </c>
      <c r="U3" s="125"/>
      <c r="V3" s="229" t="s">
        <v>167</v>
      </c>
      <c r="W3" s="126"/>
    </row>
    <row r="4" spans="2:23" s="106" customFormat="1" x14ac:dyDescent="0.15">
      <c r="B4" s="109" t="s">
        <v>168</v>
      </c>
      <c r="C4" s="109" t="s">
        <v>169</v>
      </c>
      <c r="D4" s="109" t="s">
        <v>170</v>
      </c>
      <c r="E4" s="109" t="s">
        <v>171</v>
      </c>
      <c r="F4" s="109" t="s">
        <v>172</v>
      </c>
      <c r="G4" s="109" t="s">
        <v>0</v>
      </c>
      <c r="H4" s="110" t="s">
        <v>173</v>
      </c>
      <c r="I4" s="109" t="s">
        <v>174</v>
      </c>
      <c r="J4" s="109" t="s">
        <v>175</v>
      </c>
      <c r="K4" s="109" t="s">
        <v>176</v>
      </c>
      <c r="L4" s="109" t="s">
        <v>177</v>
      </c>
      <c r="M4" s="109" t="s">
        <v>178</v>
      </c>
      <c r="N4" s="109" t="s">
        <v>179</v>
      </c>
      <c r="O4" s="109" t="s">
        <v>180</v>
      </c>
      <c r="P4" s="109" t="s">
        <v>181</v>
      </c>
      <c r="Q4" s="109" t="s">
        <v>182</v>
      </c>
      <c r="R4" s="111"/>
      <c r="S4" s="107" t="s">
        <v>183</v>
      </c>
      <c r="U4" s="127"/>
      <c r="V4" s="230"/>
      <c r="W4" s="128"/>
    </row>
    <row r="5" spans="2:23" x14ac:dyDescent="0.15">
      <c r="B5" s="112">
        <v>1</v>
      </c>
      <c r="C5" s="106">
        <f>'Results - Derby and Notts'!A14</f>
        <v>5</v>
      </c>
      <c r="D5" s="106" t="str">
        <f>IF(LEFT('Results - Derby and Notts'!E14,1)="O","M",IF(LEFT('Results - Derby and Notts'!E14,1)="F","F",IF(LEFT('Results - Derby and Notts'!E14,1)="B","M",IF(LEFT('Results - Derby and Notts'!E14,1)="G","F","ERROR"))))</f>
        <v>M</v>
      </c>
      <c r="E5" s="113" t="str">
        <f>PROPER('Lane 1 Team'!F23)</f>
        <v/>
      </c>
      <c r="F5" s="113" t="str">
        <f>PROPER('Lane 1 Team'!G23)</f>
        <v/>
      </c>
      <c r="G5" s="114" t="e">
        <f>VLOOKUP(Instructions!$C$27,Clubs,3,FALSE)</f>
        <v>#N/A</v>
      </c>
      <c r="H5" s="115">
        <f>'Lane 1 Team'!H23</f>
        <v>0</v>
      </c>
      <c r="I5" s="112" t="str">
        <f>(TEXT(H5,"DDMMYY"))</f>
        <v>000100</v>
      </c>
      <c r="J5" s="116" t="str">
        <f>'Results - Derby and Notts'!F15</f>
        <v>np</v>
      </c>
      <c r="K5" s="112" t="str">
        <f>IF(LEFT(J5,2)="dq","dq",IF(LEFT(J5,2)="np","np",IF(LEFT(J5,3)="dns","dns",SUM(J5*100))))</f>
        <v>np</v>
      </c>
      <c r="L5" s="117" t="str">
        <f>TEXT(K5,"000000")</f>
        <v>np</v>
      </c>
      <c r="M5" s="118" t="str">
        <f>'Results - Derby and Notts'!D14</f>
        <v>Freestyle</v>
      </c>
      <c r="N5" s="106" t="str">
        <f>'Results - Derby and Notts'!C14</f>
        <v>25m</v>
      </c>
      <c r="O5" s="112" t="str">
        <f t="shared" ref="O5" si="0">CONCATENATE(IF(LEFT(M5,4)="I.M.","IM",IF(LEFT(M5,1)="R","",M5)),IF(LEFT(M5,1)="R","",CONCATENATE("0",IF(N5="50m",CONCATENATE("0",LEFT(N5,2)),IF(N5="25m",CONCATENATE("0",LEFT(N5,2)),LEFT(N5,3))))))</f>
        <v>Freestyle0025</v>
      </c>
      <c r="P5" s="112" t="str">
        <f t="shared" ref="P5" si="1">IF(O5="","",IF(D5="","",VLOOKUP(O5,Strokes,6,FALSE)))</f>
        <v>21</v>
      </c>
      <c r="Q5" s="119" t="s">
        <v>184</v>
      </c>
      <c r="R5" s="120"/>
      <c r="S5" s="121" t="str">
        <f>IF(E5="","",IF(J5="np","",IF(LEFT(J5,1)="d","",CONCATENATE(D5,",",F5,",",E5,",",G5,",",I5,",",L5,",",P5,",",Q5))))</f>
        <v/>
      </c>
      <c r="U5" s="127"/>
      <c r="V5" s="230"/>
      <c r="W5" s="128"/>
    </row>
    <row r="6" spans="2:23" x14ac:dyDescent="0.15">
      <c r="B6" s="112">
        <v>1</v>
      </c>
      <c r="C6" s="106">
        <f>'Results - Derby and Notts'!A16</f>
        <v>6</v>
      </c>
      <c r="D6" s="106" t="str">
        <f>IF(LEFT('Results - Derby and Notts'!E16,1)="O","M",IF(LEFT('Results - Derby and Notts'!E16,1)="F","F",IF(LEFT('Results - Derby and Notts'!E16,1)="B","M",IF(LEFT('Results - Derby and Notts'!E16,1)="G","F","ERROR"))))</f>
        <v>F</v>
      </c>
      <c r="E6" s="113" t="str">
        <f>PROPER('Lane 1 Team'!F24)</f>
        <v/>
      </c>
      <c r="F6" s="113" t="str">
        <f>PROPER('Lane 1 Team'!G24)</f>
        <v/>
      </c>
      <c r="G6" s="114" t="e">
        <f>VLOOKUP(Instructions!$C$27,Clubs,3,FALSE)</f>
        <v>#N/A</v>
      </c>
      <c r="H6" s="115">
        <f>'Lane 1 Team'!H24</f>
        <v>0</v>
      </c>
      <c r="I6" s="112" t="str">
        <f t="shared" ref="I6:I37" si="2">(TEXT(H6,"DDMMYY"))</f>
        <v>000100</v>
      </c>
      <c r="J6" s="116" t="str">
        <f>'Results - Derby and Notts'!F17</f>
        <v>np</v>
      </c>
      <c r="K6" s="112" t="str">
        <f t="shared" ref="K6:K37" si="3">IF(LEFT(J6,2)="dq","dq",IF(LEFT(J6,2)="np","np",IF(LEFT(J6,3)="dns","dns",SUM(J6*100))))</f>
        <v>np</v>
      </c>
      <c r="L6" s="117" t="str">
        <f t="shared" ref="L6:L37" si="4">TEXT(K6,"000000")</f>
        <v>np</v>
      </c>
      <c r="M6" s="118" t="str">
        <f>'Results - Derby and Notts'!D16</f>
        <v>Freestyle</v>
      </c>
      <c r="N6" s="106" t="str">
        <f>'Results - Derby and Notts'!C16</f>
        <v>25m</v>
      </c>
      <c r="O6" s="112" t="str">
        <f t="shared" ref="O6:O37" si="5">CONCATENATE(IF(LEFT(M6,4)="I.M.","IM",IF(LEFT(M6,1)="R","",M6)),IF(LEFT(M6,1)="R","",CONCATENATE("0",IF(N6="50m",CONCATENATE("0",LEFT(N6,2)),IF(N6="25m",CONCATENATE("0",LEFT(N6,2)),LEFT(N6,3))))))</f>
        <v>Freestyle0025</v>
      </c>
      <c r="P6" s="112" t="str">
        <f t="shared" ref="P6:P37" si="6">IF(O6="","",IF(D6="","",VLOOKUP(O6,Strokes,6,FALSE)))</f>
        <v>21</v>
      </c>
      <c r="Q6" s="119" t="s">
        <v>184</v>
      </c>
      <c r="R6" s="120"/>
      <c r="S6" s="122" t="str">
        <f t="shared" ref="S6:S69" si="7">IF(E6="","",IF(J6="np","",IF(LEFT(J6,1)="d","",CONCATENATE(D6,",",F6,",",E6,",",G6,",",I6,",",L6,",",P6,",",Q6))))</f>
        <v/>
      </c>
      <c r="U6" s="127"/>
      <c r="V6" s="230"/>
      <c r="W6" s="128"/>
    </row>
    <row r="7" spans="2:23" x14ac:dyDescent="0.15">
      <c r="B7" s="112">
        <v>1</v>
      </c>
      <c r="C7" s="106">
        <f>'Results - Derby and Notts'!A18</f>
        <v>7</v>
      </c>
      <c r="D7" s="106" t="str">
        <f>IF(LEFT('Results - Derby and Notts'!E18,1)="O","M",IF(LEFT('Results - Derby and Notts'!E18,1)="F","F",IF(LEFT('Results - Derby and Notts'!E18,1)="B","M",IF(LEFT('Results - Derby and Notts'!E18,1)="G","F","ERROR"))))</f>
        <v>M</v>
      </c>
      <c r="E7" s="113" t="str">
        <f>PROPER('Lane 1 Team'!F25)</f>
        <v/>
      </c>
      <c r="F7" s="113" t="str">
        <f>PROPER('Lane 1 Team'!G25)</f>
        <v/>
      </c>
      <c r="G7" s="114" t="e">
        <f>VLOOKUP(Instructions!$C$27,Clubs,3,FALSE)</f>
        <v>#N/A</v>
      </c>
      <c r="H7" s="115">
        <f>'Lane 1 Team'!H25</f>
        <v>0</v>
      </c>
      <c r="I7" s="112" t="str">
        <f t="shared" si="2"/>
        <v>000100</v>
      </c>
      <c r="J7" s="116" t="str">
        <f>'Results - Derby and Notts'!F19</f>
        <v>np</v>
      </c>
      <c r="K7" s="112" t="str">
        <f t="shared" si="3"/>
        <v>np</v>
      </c>
      <c r="L7" s="117" t="str">
        <f t="shared" si="4"/>
        <v>np</v>
      </c>
      <c r="M7" s="118" t="str">
        <f>'Results - Derby and Notts'!D18</f>
        <v>Breaststroke</v>
      </c>
      <c r="N7" s="106" t="str">
        <f>'Results - Derby and Notts'!C18</f>
        <v>50m</v>
      </c>
      <c r="O7" s="112" t="str">
        <f t="shared" si="5"/>
        <v>Breaststroke0050</v>
      </c>
      <c r="P7" s="112" t="str">
        <f t="shared" si="6"/>
        <v>07</v>
      </c>
      <c r="Q7" s="119" t="s">
        <v>184</v>
      </c>
      <c r="R7" s="120"/>
      <c r="S7" s="122" t="str">
        <f t="shared" si="7"/>
        <v/>
      </c>
      <c r="U7" s="127"/>
      <c r="V7" s="230"/>
      <c r="W7" s="128"/>
    </row>
    <row r="8" spans="2:23" x14ac:dyDescent="0.15">
      <c r="B8" s="112">
        <v>1</v>
      </c>
      <c r="C8" s="106">
        <f>'Results - Derby and Notts'!A20</f>
        <v>8</v>
      </c>
      <c r="D8" s="106" t="str">
        <f>IF(LEFT('Results - Derby and Notts'!E20,1)="O","M",IF(LEFT('Results - Derby and Notts'!E20,1)="F","F",IF(LEFT('Results - Derby and Notts'!E20,1)="B","M",IF(LEFT('Results - Derby and Notts'!E20,1)="G","F","ERROR"))))</f>
        <v>F</v>
      </c>
      <c r="E8" s="113" t="str">
        <f>PROPER('Lane 1 Team'!F26)</f>
        <v/>
      </c>
      <c r="F8" s="113" t="str">
        <f>PROPER('Lane 1 Team'!G26)</f>
        <v/>
      </c>
      <c r="G8" s="114" t="e">
        <f>VLOOKUP(Instructions!$C$27,Clubs,3,FALSE)</f>
        <v>#N/A</v>
      </c>
      <c r="H8" s="115">
        <f>'Lane 1 Team'!H26</f>
        <v>0</v>
      </c>
      <c r="I8" s="112" t="str">
        <f t="shared" si="2"/>
        <v>000100</v>
      </c>
      <c r="J8" s="116" t="str">
        <f>'Results - Derby and Notts'!F21</f>
        <v>np</v>
      </c>
      <c r="K8" s="112" t="str">
        <f t="shared" si="3"/>
        <v>np</v>
      </c>
      <c r="L8" s="117" t="str">
        <f t="shared" si="4"/>
        <v>np</v>
      </c>
      <c r="M8" s="118" t="str">
        <f>'Results - Derby and Notts'!D20</f>
        <v>Breaststroke</v>
      </c>
      <c r="N8" s="106" t="str">
        <f>'Results - Derby and Notts'!C20</f>
        <v>50m</v>
      </c>
      <c r="O8" s="112" t="str">
        <f t="shared" si="5"/>
        <v>Breaststroke0050</v>
      </c>
      <c r="P8" s="112" t="str">
        <f t="shared" si="6"/>
        <v>07</v>
      </c>
      <c r="Q8" s="119" t="s">
        <v>184</v>
      </c>
      <c r="R8" s="120"/>
      <c r="S8" s="122" t="str">
        <f t="shared" si="7"/>
        <v/>
      </c>
      <c r="U8" s="127"/>
      <c r="V8" s="230"/>
      <c r="W8" s="128"/>
    </row>
    <row r="9" spans="2:23" x14ac:dyDescent="0.15">
      <c r="B9" s="112">
        <v>1</v>
      </c>
      <c r="C9" s="106">
        <f>'Results - Derby and Notts'!A22</f>
        <v>9</v>
      </c>
      <c r="D9" s="106" t="str">
        <f>IF(LEFT('Results - Derby and Notts'!E22,1)="O","M",IF(LEFT('Results - Derby and Notts'!E22,1)="F","F",IF(LEFT('Results - Derby and Notts'!E22,1)="B","M",IF(LEFT('Results - Derby and Notts'!E22,1)="G","F","ERROR"))))</f>
        <v>M</v>
      </c>
      <c r="E9" s="113" t="str">
        <f>PROPER('Lane 1 Team'!F27)</f>
        <v/>
      </c>
      <c r="F9" s="113" t="str">
        <f>PROPER('Lane 1 Team'!G27)</f>
        <v/>
      </c>
      <c r="G9" s="114" t="e">
        <f>VLOOKUP(Instructions!$C$27,Clubs,3,FALSE)</f>
        <v>#N/A</v>
      </c>
      <c r="H9" s="115">
        <f>'Lane 1 Team'!H27</f>
        <v>0</v>
      </c>
      <c r="I9" s="112" t="str">
        <f t="shared" si="2"/>
        <v>000100</v>
      </c>
      <c r="J9" s="116" t="str">
        <f>'Results - Derby and Notts'!F23</f>
        <v>np</v>
      </c>
      <c r="K9" s="112" t="str">
        <f t="shared" si="3"/>
        <v>np</v>
      </c>
      <c r="L9" s="117" t="str">
        <f t="shared" si="4"/>
        <v>np</v>
      </c>
      <c r="M9" s="118" t="str">
        <f>'Results - Derby and Notts'!D22</f>
        <v>Backstroke</v>
      </c>
      <c r="N9" s="106" t="str">
        <f>'Results - Derby and Notts'!C22</f>
        <v>50m</v>
      </c>
      <c r="O9" s="112" t="str">
        <f t="shared" si="5"/>
        <v>Backstroke0050</v>
      </c>
      <c r="P9" s="112" t="str">
        <f t="shared" si="6"/>
        <v>13</v>
      </c>
      <c r="Q9" s="119" t="s">
        <v>184</v>
      </c>
      <c r="R9" s="120"/>
      <c r="S9" s="122" t="str">
        <f t="shared" si="7"/>
        <v/>
      </c>
      <c r="U9" s="127"/>
      <c r="V9" s="230"/>
      <c r="W9" s="128"/>
    </row>
    <row r="10" spans="2:23" x14ac:dyDescent="0.15">
      <c r="B10" s="112">
        <v>1</v>
      </c>
      <c r="C10" s="106">
        <f>'Results - Derby and Notts'!A24</f>
        <v>10</v>
      </c>
      <c r="D10" s="106" t="str">
        <f>IF(LEFT('Results - Derby and Notts'!E24,1)="O","M",IF(LEFT('Results - Derby and Notts'!E24,1)="F","F",IF(LEFT('Results - Derby and Notts'!E24,1)="B","M",IF(LEFT('Results - Derby and Notts'!E24,1)="G","F","ERROR"))))</f>
        <v>F</v>
      </c>
      <c r="E10" s="113" t="str">
        <f>PROPER('Lane 1 Team'!F28)</f>
        <v/>
      </c>
      <c r="F10" s="113" t="str">
        <f>PROPER('Lane 1 Team'!G28)</f>
        <v/>
      </c>
      <c r="G10" s="114" t="e">
        <f>VLOOKUP(Instructions!$C$27,Clubs,3,FALSE)</f>
        <v>#N/A</v>
      </c>
      <c r="H10" s="115">
        <f>'Lane 1 Team'!H28</f>
        <v>0</v>
      </c>
      <c r="I10" s="112" t="str">
        <f t="shared" si="2"/>
        <v>000100</v>
      </c>
      <c r="J10" s="116" t="str">
        <f>'Results - Derby and Notts'!F25</f>
        <v>np</v>
      </c>
      <c r="K10" s="112" t="str">
        <f t="shared" si="3"/>
        <v>np</v>
      </c>
      <c r="L10" s="117" t="str">
        <f t="shared" si="4"/>
        <v>np</v>
      </c>
      <c r="M10" s="118" t="str">
        <f>'Results - Derby and Notts'!D24</f>
        <v>Backstroke</v>
      </c>
      <c r="N10" s="106" t="str">
        <f>'Results - Derby and Notts'!C24</f>
        <v>50m</v>
      </c>
      <c r="O10" s="112" t="str">
        <f t="shared" si="5"/>
        <v>Backstroke0050</v>
      </c>
      <c r="P10" s="112" t="str">
        <f t="shared" si="6"/>
        <v>13</v>
      </c>
      <c r="Q10" s="119" t="s">
        <v>184</v>
      </c>
      <c r="R10" s="120"/>
      <c r="S10" s="122" t="str">
        <f t="shared" si="7"/>
        <v/>
      </c>
      <c r="U10" s="127"/>
      <c r="V10" s="230"/>
      <c r="W10" s="128"/>
    </row>
    <row r="11" spans="2:23" x14ac:dyDescent="0.15">
      <c r="B11" s="112">
        <v>1</v>
      </c>
      <c r="C11" s="106">
        <f>'Results - Derby and Notts'!A26</f>
        <v>11</v>
      </c>
      <c r="D11" s="106" t="str">
        <f>IF(LEFT('Results - Derby and Notts'!E26,1)="O","M",IF(LEFT('Results - Derby and Notts'!E26,1)="F","F",IF(LEFT('Results - Derby and Notts'!E26,1)="B","M",IF(LEFT('Results - Derby and Notts'!E26,1)="G","F","ERROR"))))</f>
        <v>M</v>
      </c>
      <c r="E11" s="113" t="str">
        <f>PROPER('Lane 1 Team'!F29)</f>
        <v/>
      </c>
      <c r="F11" s="113" t="str">
        <f>PROPER('Lane 1 Team'!G29)</f>
        <v/>
      </c>
      <c r="G11" s="114" t="e">
        <f>VLOOKUP(Instructions!$C$27,Clubs,3,FALSE)</f>
        <v>#N/A</v>
      </c>
      <c r="H11" s="115">
        <f>'Lane 1 Team'!H29</f>
        <v>0</v>
      </c>
      <c r="I11" s="112" t="str">
        <f t="shared" si="2"/>
        <v>000100</v>
      </c>
      <c r="J11" s="116" t="str">
        <f>'Results - Derby and Notts'!F27</f>
        <v>np</v>
      </c>
      <c r="K11" s="112" t="str">
        <f t="shared" si="3"/>
        <v>np</v>
      </c>
      <c r="L11" s="117" t="str">
        <f t="shared" si="4"/>
        <v>np</v>
      </c>
      <c r="M11" s="118" t="str">
        <f>'Results - Derby and Notts'!D26</f>
        <v>Butterfly</v>
      </c>
      <c r="N11" s="106" t="str">
        <f>'Results - Derby and Notts'!C26</f>
        <v>50m</v>
      </c>
      <c r="O11" s="112" t="str">
        <f t="shared" si="5"/>
        <v>Butterfly0050</v>
      </c>
      <c r="P11" s="112" t="str">
        <f t="shared" si="6"/>
        <v>10</v>
      </c>
      <c r="Q11" s="119" t="s">
        <v>184</v>
      </c>
      <c r="R11" s="120"/>
      <c r="S11" s="122" t="str">
        <f t="shared" si="7"/>
        <v/>
      </c>
      <c r="U11" s="127"/>
      <c r="V11" s="230"/>
      <c r="W11" s="128"/>
    </row>
    <row r="12" spans="2:23" x14ac:dyDescent="0.15">
      <c r="B12" s="112">
        <v>1</v>
      </c>
      <c r="C12" s="106">
        <f>'Results - Derby and Notts'!A28</f>
        <v>12</v>
      </c>
      <c r="D12" s="106" t="str">
        <f>IF(LEFT('Results - Derby and Notts'!E28,1)="O","M",IF(LEFT('Results - Derby and Notts'!E28,1)="F","F",IF(LEFT('Results - Derby and Notts'!E28,1)="B","M",IF(LEFT('Results - Derby and Notts'!E28,1)="G","F","ERROR"))))</f>
        <v>F</v>
      </c>
      <c r="E12" s="113" t="str">
        <f>PROPER('Lane 1 Team'!F30)</f>
        <v/>
      </c>
      <c r="F12" s="113" t="str">
        <f>PROPER('Lane 1 Team'!G30)</f>
        <v/>
      </c>
      <c r="G12" s="114" t="e">
        <f>VLOOKUP(Instructions!$C$27,Clubs,3,FALSE)</f>
        <v>#N/A</v>
      </c>
      <c r="H12" s="115">
        <f>'Lane 1 Team'!H30</f>
        <v>0</v>
      </c>
      <c r="I12" s="112" t="str">
        <f t="shared" si="2"/>
        <v>000100</v>
      </c>
      <c r="J12" s="116" t="str">
        <f>'Results - Derby and Notts'!F29</f>
        <v>np</v>
      </c>
      <c r="K12" s="112" t="str">
        <f t="shared" si="3"/>
        <v>np</v>
      </c>
      <c r="L12" s="117" t="str">
        <f t="shared" si="4"/>
        <v>np</v>
      </c>
      <c r="M12" s="118" t="str">
        <f>'Results - Derby and Notts'!D28</f>
        <v>Butterfly</v>
      </c>
      <c r="N12" s="106" t="str">
        <f>'Results - Derby and Notts'!C28</f>
        <v>50m</v>
      </c>
      <c r="O12" s="112" t="str">
        <f t="shared" si="5"/>
        <v>Butterfly0050</v>
      </c>
      <c r="P12" s="112" t="str">
        <f t="shared" si="6"/>
        <v>10</v>
      </c>
      <c r="Q12" s="119" t="s">
        <v>184</v>
      </c>
      <c r="R12" s="120"/>
      <c r="S12" s="122" t="str">
        <f t="shared" si="7"/>
        <v/>
      </c>
      <c r="U12" s="127"/>
      <c r="V12" s="230"/>
      <c r="W12" s="128"/>
    </row>
    <row r="13" spans="2:23" x14ac:dyDescent="0.15">
      <c r="B13" s="112">
        <v>1</v>
      </c>
      <c r="C13" s="106">
        <f>'Results - Derby and Notts'!A30</f>
        <v>13</v>
      </c>
      <c r="D13" s="106" t="str">
        <f>IF(LEFT('Results - Derby and Notts'!E30,1)="O","M",IF(LEFT('Results - Derby and Notts'!E30,1)="F","F",IF(LEFT('Results - Derby and Notts'!E30,1)="B","M",IF(LEFT('Results - Derby and Notts'!E30,1)="G","F","ERROR"))))</f>
        <v>M</v>
      </c>
      <c r="E13" s="113" t="str">
        <f>PROPER('Lane 1 Team'!F31)</f>
        <v/>
      </c>
      <c r="F13" s="113" t="str">
        <f>PROPER('Lane 1 Team'!G31)</f>
        <v/>
      </c>
      <c r="G13" s="114" t="e">
        <f>VLOOKUP(Instructions!$C$27,Clubs,3,FALSE)</f>
        <v>#N/A</v>
      </c>
      <c r="H13" s="115">
        <f>'Lane 1 Team'!H31</f>
        <v>0</v>
      </c>
      <c r="I13" s="112" t="str">
        <f t="shared" si="2"/>
        <v>000100</v>
      </c>
      <c r="J13" s="116" t="str">
        <f>'Results - Derby and Notts'!F31</f>
        <v>np</v>
      </c>
      <c r="K13" s="112" t="str">
        <f t="shared" si="3"/>
        <v>np</v>
      </c>
      <c r="L13" s="117" t="str">
        <f t="shared" si="4"/>
        <v>np</v>
      </c>
      <c r="M13" s="118" t="str">
        <f>'Results - Derby and Notts'!D30</f>
        <v>Breaststroke</v>
      </c>
      <c r="N13" s="106" t="str">
        <f>'Results - Derby and Notts'!C30</f>
        <v>25m</v>
      </c>
      <c r="O13" s="112" t="str">
        <f t="shared" si="5"/>
        <v>Breaststroke0025</v>
      </c>
      <c r="P13" s="112" t="str">
        <f t="shared" si="6"/>
        <v>23</v>
      </c>
      <c r="Q13" s="119" t="s">
        <v>184</v>
      </c>
      <c r="R13" s="120"/>
      <c r="S13" s="122" t="str">
        <f t="shared" si="7"/>
        <v/>
      </c>
      <c r="U13" s="127"/>
      <c r="V13" s="230"/>
      <c r="W13" s="128"/>
    </row>
    <row r="14" spans="2:23" x14ac:dyDescent="0.15">
      <c r="B14" s="112">
        <v>1</v>
      </c>
      <c r="C14" s="106">
        <f>'Results - Derby and Notts'!A32</f>
        <v>14</v>
      </c>
      <c r="D14" s="106" t="str">
        <f>IF(LEFT('Results - Derby and Notts'!E32,1)="O","M",IF(LEFT('Results - Derby and Notts'!E32,1)="F","F",IF(LEFT('Results - Derby and Notts'!E32,1)="B","M",IF(LEFT('Results - Derby and Notts'!E32,1)="G","F","ERROR"))))</f>
        <v>F</v>
      </c>
      <c r="E14" s="113" t="str">
        <f>PROPER('Lane 1 Team'!F32)</f>
        <v/>
      </c>
      <c r="F14" s="113" t="str">
        <f>PROPER('Lane 1 Team'!G32)</f>
        <v/>
      </c>
      <c r="G14" s="114" t="e">
        <f>VLOOKUP(Instructions!$C$27,Clubs,3,FALSE)</f>
        <v>#N/A</v>
      </c>
      <c r="H14" s="115">
        <f>'Lane 1 Team'!H32</f>
        <v>0</v>
      </c>
      <c r="I14" s="112" t="str">
        <f t="shared" si="2"/>
        <v>000100</v>
      </c>
      <c r="J14" s="116" t="str">
        <f>'Results - Derby and Notts'!F33</f>
        <v>np</v>
      </c>
      <c r="K14" s="112" t="str">
        <f t="shared" si="3"/>
        <v>np</v>
      </c>
      <c r="L14" s="117" t="str">
        <f t="shared" si="4"/>
        <v>np</v>
      </c>
      <c r="M14" s="118" t="str">
        <f>'Results - Derby and Notts'!D32</f>
        <v>Breaststroke</v>
      </c>
      <c r="N14" s="106" t="str">
        <f>'Results - Derby and Notts'!C32</f>
        <v>25m</v>
      </c>
      <c r="O14" s="112" t="str">
        <f t="shared" si="5"/>
        <v>Breaststroke0025</v>
      </c>
      <c r="P14" s="112" t="str">
        <f t="shared" si="6"/>
        <v>23</v>
      </c>
      <c r="Q14" s="119" t="s">
        <v>184</v>
      </c>
      <c r="R14" s="120"/>
      <c r="S14" s="122" t="str">
        <f t="shared" si="7"/>
        <v/>
      </c>
      <c r="U14" s="127"/>
      <c r="V14" s="230"/>
      <c r="W14" s="128"/>
    </row>
    <row r="15" spans="2:23" x14ac:dyDescent="0.15">
      <c r="B15" s="112">
        <v>1</v>
      </c>
      <c r="C15" s="106">
        <f>'Results - Derby and Notts'!A34</f>
        <v>15</v>
      </c>
      <c r="D15" s="106" t="str">
        <f>IF(LEFT('Results - Derby and Notts'!E34,1)="O","M",IF(LEFT('Results - Derby and Notts'!E34,1)="F","F",IF(LEFT('Results - Derby and Notts'!E34,1)="B","M",IF(LEFT('Results - Derby and Notts'!E34,1)="G","F","ERROR"))))</f>
        <v>M</v>
      </c>
      <c r="E15" s="113" t="str">
        <f>PROPER('Lane 1 Team'!F33)</f>
        <v/>
      </c>
      <c r="F15" s="113" t="str">
        <f>PROPER('Lane 1 Team'!G33)</f>
        <v/>
      </c>
      <c r="G15" s="114" t="e">
        <f>VLOOKUP(Instructions!$C$27,Clubs,3,FALSE)</f>
        <v>#N/A</v>
      </c>
      <c r="H15" s="115">
        <f>'Lane 1 Team'!H33</f>
        <v>0</v>
      </c>
      <c r="I15" s="112" t="str">
        <f t="shared" si="2"/>
        <v>000100</v>
      </c>
      <c r="J15" s="116" t="str">
        <f>'Results - Derby and Notts'!F35</f>
        <v>np</v>
      </c>
      <c r="K15" s="112" t="str">
        <f t="shared" si="3"/>
        <v>np</v>
      </c>
      <c r="L15" s="117" t="str">
        <f t="shared" si="4"/>
        <v>np</v>
      </c>
      <c r="M15" s="118" t="str">
        <f>'Results - Derby and Notts'!D34</f>
        <v>Backstroke</v>
      </c>
      <c r="N15" s="106" t="str">
        <f>'Results - Derby and Notts'!C34</f>
        <v>50m</v>
      </c>
      <c r="O15" s="112" t="str">
        <f t="shared" si="5"/>
        <v>Backstroke0050</v>
      </c>
      <c r="P15" s="112" t="str">
        <f t="shared" si="6"/>
        <v>13</v>
      </c>
      <c r="Q15" s="119" t="s">
        <v>184</v>
      </c>
      <c r="R15" s="120"/>
      <c r="S15" s="122" t="str">
        <f t="shared" si="7"/>
        <v/>
      </c>
      <c r="U15" s="129"/>
      <c r="V15" s="231"/>
      <c r="W15" s="130"/>
    </row>
    <row r="16" spans="2:23" x14ac:dyDescent="0.15">
      <c r="B16" s="112">
        <v>1</v>
      </c>
      <c r="C16" s="106">
        <f>'Results - Derby and Notts'!A36</f>
        <v>16</v>
      </c>
      <c r="D16" s="106" t="str">
        <f>IF(LEFT('Results - Derby and Notts'!E36,1)="O","M",IF(LEFT('Results - Derby and Notts'!E36,1)="F","F",IF(LEFT('Results - Derby and Notts'!E36,1)="B","M",IF(LEFT('Results - Derby and Notts'!E36,1)="G","F","ERROR"))))</f>
        <v>F</v>
      </c>
      <c r="E16" s="113" t="str">
        <f>PROPER('Lane 1 Team'!F34)</f>
        <v/>
      </c>
      <c r="F16" s="113" t="str">
        <f>PROPER('Lane 1 Team'!G34)</f>
        <v/>
      </c>
      <c r="G16" s="114" t="e">
        <f>VLOOKUP(Instructions!$C$27,Clubs,3,FALSE)</f>
        <v>#N/A</v>
      </c>
      <c r="H16" s="115">
        <f>'Lane 1 Team'!H34</f>
        <v>0</v>
      </c>
      <c r="I16" s="112" t="str">
        <f t="shared" si="2"/>
        <v>000100</v>
      </c>
      <c r="J16" s="116" t="str">
        <f>'Results - Derby and Notts'!F37</f>
        <v>np</v>
      </c>
      <c r="K16" s="112" t="str">
        <f t="shared" si="3"/>
        <v>np</v>
      </c>
      <c r="L16" s="117" t="str">
        <f t="shared" si="4"/>
        <v>np</v>
      </c>
      <c r="M16" s="118" t="str">
        <f>'Results - Derby and Notts'!D36</f>
        <v>Backstroke</v>
      </c>
      <c r="N16" s="106" t="str">
        <f>'Results - Derby and Notts'!C36</f>
        <v>50m</v>
      </c>
      <c r="O16" s="112" t="str">
        <f t="shared" si="5"/>
        <v>Backstroke0050</v>
      </c>
      <c r="P16" s="112" t="str">
        <f t="shared" si="6"/>
        <v>13</v>
      </c>
      <c r="Q16" s="119" t="s">
        <v>184</v>
      </c>
      <c r="R16" s="120"/>
      <c r="S16" s="122" t="str">
        <f t="shared" si="7"/>
        <v/>
      </c>
    </row>
    <row r="17" spans="2:19" x14ac:dyDescent="0.15">
      <c r="B17" s="112">
        <v>1</v>
      </c>
      <c r="C17" s="106">
        <f>'Results - Derby and Notts'!A38</f>
        <v>17</v>
      </c>
      <c r="D17" s="106" t="str">
        <f>IF(LEFT('Results - Derby and Notts'!E38,1)="O","M",IF(LEFT('Results - Derby and Notts'!E38,1)="F","F",IF(LEFT('Results - Derby and Notts'!E38,1)="B","M",IF(LEFT('Results - Derby and Notts'!E38,1)="G","F","ERROR"))))</f>
        <v>M</v>
      </c>
      <c r="E17" s="113" t="str">
        <f>PROPER('Lane 1 Team'!F35)</f>
        <v/>
      </c>
      <c r="F17" s="113" t="str">
        <f>PROPER('Lane 1 Team'!G35)</f>
        <v/>
      </c>
      <c r="G17" s="114" t="e">
        <f>VLOOKUP(Instructions!$C$27,Clubs,3,FALSE)</f>
        <v>#N/A</v>
      </c>
      <c r="H17" s="115">
        <f>'Lane 1 Team'!H35</f>
        <v>0</v>
      </c>
      <c r="I17" s="112" t="str">
        <f t="shared" si="2"/>
        <v>000100</v>
      </c>
      <c r="J17" s="116" t="str">
        <f>'Results - Derby and Notts'!F39</f>
        <v>np</v>
      </c>
      <c r="K17" s="112" t="str">
        <f t="shared" si="3"/>
        <v>np</v>
      </c>
      <c r="L17" s="117" t="str">
        <f t="shared" si="4"/>
        <v>np</v>
      </c>
      <c r="M17" s="118" t="str">
        <f>'Results - Derby and Notts'!D38</f>
        <v>Butterfly</v>
      </c>
      <c r="N17" s="106" t="str">
        <f>'Results - Derby and Notts'!C38</f>
        <v>50m</v>
      </c>
      <c r="O17" s="112" t="str">
        <f t="shared" si="5"/>
        <v>Butterfly0050</v>
      </c>
      <c r="P17" s="112" t="str">
        <f t="shared" si="6"/>
        <v>10</v>
      </c>
      <c r="Q17" s="119" t="s">
        <v>184</v>
      </c>
      <c r="R17" s="120"/>
      <c r="S17" s="122" t="str">
        <f t="shared" si="7"/>
        <v/>
      </c>
    </row>
    <row r="18" spans="2:19" x14ac:dyDescent="0.15">
      <c r="B18" s="112">
        <v>1</v>
      </c>
      <c r="C18" s="106">
        <f>'Results - Derby and Notts'!A40</f>
        <v>18</v>
      </c>
      <c r="D18" s="106" t="str">
        <f>IF(LEFT('Results - Derby and Notts'!E40,1)="O","M",IF(LEFT('Results - Derby and Notts'!E40,1)="F","F",IF(LEFT('Results - Derby and Notts'!E40,1)="B","M",IF(LEFT('Results - Derby and Notts'!E40,1)="G","F","ERROR"))))</f>
        <v>F</v>
      </c>
      <c r="E18" s="113" t="str">
        <f>PROPER('Lane 1 Team'!F36)</f>
        <v/>
      </c>
      <c r="F18" s="113" t="str">
        <f>PROPER('Lane 1 Team'!G36)</f>
        <v/>
      </c>
      <c r="G18" s="114" t="e">
        <f>VLOOKUP(Instructions!$C$27,Clubs,3,FALSE)</f>
        <v>#N/A</v>
      </c>
      <c r="H18" s="115">
        <f>'Lane 1 Team'!H36</f>
        <v>0</v>
      </c>
      <c r="I18" s="112" t="str">
        <f t="shared" si="2"/>
        <v>000100</v>
      </c>
      <c r="J18" s="116" t="str">
        <f>'Results - Derby and Notts'!F41</f>
        <v>np</v>
      </c>
      <c r="K18" s="112" t="str">
        <f t="shared" si="3"/>
        <v>np</v>
      </c>
      <c r="L18" s="117" t="str">
        <f t="shared" si="4"/>
        <v>np</v>
      </c>
      <c r="M18" s="118" t="str">
        <f>'Results - Derby and Notts'!D40</f>
        <v>Butterfly</v>
      </c>
      <c r="N18" s="106" t="str">
        <f>'Results - Derby and Notts'!C40</f>
        <v>50m</v>
      </c>
      <c r="O18" s="112" t="str">
        <f t="shared" si="5"/>
        <v>Butterfly0050</v>
      </c>
      <c r="P18" s="112" t="str">
        <f t="shared" si="6"/>
        <v>10</v>
      </c>
      <c r="Q18" s="119" t="s">
        <v>184</v>
      </c>
      <c r="R18" s="120"/>
      <c r="S18" s="122" t="str">
        <f t="shared" si="7"/>
        <v/>
      </c>
    </row>
    <row r="19" spans="2:19" x14ac:dyDescent="0.15">
      <c r="B19" s="112">
        <v>1</v>
      </c>
      <c r="C19" s="106">
        <f>'Results - Derby and Notts'!A42</f>
        <v>19</v>
      </c>
      <c r="D19" s="106" t="str">
        <f>IF(LEFT('Results - Derby and Notts'!E42,1)="O","M",IF(LEFT('Results - Derby and Notts'!E42,1)="F","F",IF(LEFT('Results - Derby and Notts'!E42,1)="B","M",IF(LEFT('Results - Derby and Notts'!E42,1)="G","F","ERROR"))))</f>
        <v>M</v>
      </c>
      <c r="E19" s="113" t="str">
        <f>PROPER('Lane 1 Team'!F37)</f>
        <v/>
      </c>
      <c r="F19" s="113" t="str">
        <f>PROPER('Lane 1 Team'!G37)</f>
        <v/>
      </c>
      <c r="G19" s="114" t="e">
        <f>VLOOKUP(Instructions!$C$27,Clubs,3,FALSE)</f>
        <v>#N/A</v>
      </c>
      <c r="H19" s="115">
        <f>'Lane 1 Team'!H37</f>
        <v>0</v>
      </c>
      <c r="I19" s="112" t="str">
        <f t="shared" si="2"/>
        <v>000100</v>
      </c>
      <c r="J19" s="116" t="str">
        <f>'Results - Derby and Notts'!F43</f>
        <v>np</v>
      </c>
      <c r="K19" s="112" t="str">
        <f t="shared" si="3"/>
        <v>np</v>
      </c>
      <c r="L19" s="117" t="str">
        <f t="shared" si="4"/>
        <v>np</v>
      </c>
      <c r="M19" s="118" t="str">
        <f>'Results - Derby and Notts'!D42</f>
        <v>Freestyle</v>
      </c>
      <c r="N19" s="106" t="str">
        <f>'Results - Derby and Notts'!C42</f>
        <v>50m</v>
      </c>
      <c r="O19" s="112" t="str">
        <f t="shared" si="5"/>
        <v>Freestyle0050</v>
      </c>
      <c r="P19" s="112" t="str">
        <f t="shared" si="6"/>
        <v>01</v>
      </c>
      <c r="Q19" s="119" t="s">
        <v>184</v>
      </c>
      <c r="R19" s="120"/>
      <c r="S19" s="122" t="str">
        <f t="shared" si="7"/>
        <v/>
      </c>
    </row>
    <row r="20" spans="2:19" x14ac:dyDescent="0.15">
      <c r="B20" s="112">
        <v>1</v>
      </c>
      <c r="C20" s="106">
        <f>'Results - Derby and Notts'!A44</f>
        <v>20</v>
      </c>
      <c r="D20" s="106" t="str">
        <f>IF(LEFT('Results - Derby and Notts'!E44,1)="O","M",IF(LEFT('Results - Derby and Notts'!E44,1)="F","F",IF(LEFT('Results - Derby and Notts'!E44,1)="B","M",IF(LEFT('Results - Derby and Notts'!E44,1)="G","F","ERROR"))))</f>
        <v>F</v>
      </c>
      <c r="E20" s="113" t="str">
        <f>PROPER('Lane 1 Team'!F38)</f>
        <v/>
      </c>
      <c r="F20" s="113" t="str">
        <f>PROPER('Lane 1 Team'!G38)</f>
        <v/>
      </c>
      <c r="G20" s="114" t="e">
        <f>VLOOKUP(Instructions!$C$27,Clubs,3,FALSE)</f>
        <v>#N/A</v>
      </c>
      <c r="H20" s="115">
        <f>'Lane 1 Team'!H38</f>
        <v>0</v>
      </c>
      <c r="I20" s="112" t="str">
        <f t="shared" si="2"/>
        <v>000100</v>
      </c>
      <c r="J20" s="116" t="str">
        <f>'Results - Derby and Notts'!F45</f>
        <v>np</v>
      </c>
      <c r="K20" s="112" t="str">
        <f t="shared" si="3"/>
        <v>np</v>
      </c>
      <c r="L20" s="117" t="str">
        <f t="shared" si="4"/>
        <v>np</v>
      </c>
      <c r="M20" s="118" t="str">
        <f>'Results - Derby and Notts'!D44</f>
        <v>Freestyle</v>
      </c>
      <c r="N20" s="106" t="str">
        <f>'Results - Derby and Notts'!C44</f>
        <v>50m</v>
      </c>
      <c r="O20" s="112" t="str">
        <f t="shared" si="5"/>
        <v>Freestyle0050</v>
      </c>
      <c r="P20" s="112" t="str">
        <f t="shared" si="6"/>
        <v>01</v>
      </c>
      <c r="Q20" s="119" t="s">
        <v>184</v>
      </c>
      <c r="R20" s="120"/>
      <c r="S20" s="122" t="str">
        <f t="shared" si="7"/>
        <v/>
      </c>
    </row>
    <row r="21" spans="2:19" x14ac:dyDescent="0.15">
      <c r="B21" s="112">
        <v>1</v>
      </c>
      <c r="C21" s="106">
        <f>'Results - Derby and Notts'!A46</f>
        <v>21</v>
      </c>
      <c r="D21" s="106" t="str">
        <f>IF(LEFT('Results - Derby and Notts'!E46,1)="O","M",IF(LEFT('Results - Derby and Notts'!E46,1)="F","F",IF(LEFT('Results - Derby and Notts'!E46,1)="B","M",IF(LEFT('Results - Derby and Notts'!E46,1)="G","F","ERROR"))))</f>
        <v>M</v>
      </c>
      <c r="E21" s="113" t="str">
        <f>PROPER('Lane 1 Team'!F39)</f>
        <v/>
      </c>
      <c r="F21" s="113" t="str">
        <f>PROPER('Lane 1 Team'!G39)</f>
        <v/>
      </c>
      <c r="G21" s="114" t="e">
        <f>VLOOKUP(Instructions!$C$27,Clubs,3,FALSE)</f>
        <v>#N/A</v>
      </c>
      <c r="H21" s="115">
        <f>'Lane 1 Team'!H39</f>
        <v>0</v>
      </c>
      <c r="I21" s="112" t="str">
        <f t="shared" si="2"/>
        <v>000100</v>
      </c>
      <c r="J21" s="116" t="str">
        <f>'Results - Derby and Notts'!F47</f>
        <v>np</v>
      </c>
      <c r="K21" s="112" t="str">
        <f t="shared" si="3"/>
        <v>np</v>
      </c>
      <c r="L21" s="117" t="str">
        <f t="shared" si="4"/>
        <v>np</v>
      </c>
      <c r="M21" s="118" t="str">
        <f>'Results - Derby and Notts'!D46</f>
        <v>Backstroke</v>
      </c>
      <c r="N21" s="106" t="str">
        <f>'Results - Derby and Notts'!C46</f>
        <v>25m</v>
      </c>
      <c r="O21" s="112" t="str">
        <f t="shared" si="5"/>
        <v>Backstroke0025</v>
      </c>
      <c r="P21" s="112" t="str">
        <f t="shared" si="6"/>
        <v>27</v>
      </c>
      <c r="Q21" s="119" t="s">
        <v>184</v>
      </c>
      <c r="R21" s="120"/>
      <c r="S21" s="122" t="str">
        <f t="shared" si="7"/>
        <v/>
      </c>
    </row>
    <row r="22" spans="2:19" x14ac:dyDescent="0.15">
      <c r="B22" s="112">
        <v>1</v>
      </c>
      <c r="C22" s="106">
        <f>'Results - Derby and Notts'!A48</f>
        <v>22</v>
      </c>
      <c r="D22" s="106" t="str">
        <f>IF(LEFT('Results - Derby and Notts'!E48,1)="O","M",IF(LEFT('Results - Derby and Notts'!E48,1)="F","F",IF(LEFT('Results - Derby and Notts'!E48,1)="B","M",IF(LEFT('Results - Derby and Notts'!E48,1)="G","F","ERROR"))))</f>
        <v>F</v>
      </c>
      <c r="E22" s="113" t="str">
        <f>PROPER('Lane 1 Team'!F40)</f>
        <v/>
      </c>
      <c r="F22" s="113" t="str">
        <f>PROPER('Lane 1 Team'!G40)</f>
        <v/>
      </c>
      <c r="G22" s="114" t="e">
        <f>VLOOKUP(Instructions!$C$27,Clubs,3,FALSE)</f>
        <v>#N/A</v>
      </c>
      <c r="H22" s="115">
        <f>'Lane 1 Team'!H40</f>
        <v>0</v>
      </c>
      <c r="I22" s="112" t="str">
        <f t="shared" si="2"/>
        <v>000100</v>
      </c>
      <c r="J22" s="116" t="str">
        <f>'Results - Derby and Notts'!F49</f>
        <v>np</v>
      </c>
      <c r="K22" s="112" t="str">
        <f t="shared" si="3"/>
        <v>np</v>
      </c>
      <c r="L22" s="117" t="str">
        <f t="shared" si="4"/>
        <v>np</v>
      </c>
      <c r="M22" s="118" t="str">
        <f>'Results - Derby and Notts'!D48</f>
        <v>Backstroke</v>
      </c>
      <c r="N22" s="106" t="str">
        <f>'Results - Derby and Notts'!C48</f>
        <v>25m</v>
      </c>
      <c r="O22" s="112" t="str">
        <f t="shared" si="5"/>
        <v>Backstroke0025</v>
      </c>
      <c r="P22" s="112" t="str">
        <f t="shared" si="6"/>
        <v>27</v>
      </c>
      <c r="Q22" s="119" t="s">
        <v>184</v>
      </c>
      <c r="R22" s="120"/>
      <c r="S22" s="122" t="str">
        <f t="shared" si="7"/>
        <v/>
      </c>
    </row>
    <row r="23" spans="2:19" x14ac:dyDescent="0.15">
      <c r="B23" s="112">
        <v>1</v>
      </c>
      <c r="C23" s="106">
        <f>'Results - Derby and Notts'!A50</f>
        <v>23</v>
      </c>
      <c r="D23" s="106" t="str">
        <f>IF(LEFT('Results - Derby and Notts'!E50,1)="O","M",IF(LEFT('Results - Derby and Notts'!E50,1)="F","F",IF(LEFT('Results - Derby and Notts'!E50,1)="B","M",IF(LEFT('Results - Derby and Notts'!E50,1)="G","F","ERROR"))))</f>
        <v>M</v>
      </c>
      <c r="E23" s="113" t="str">
        <f>PROPER('Lane 1 Team'!F41)</f>
        <v/>
      </c>
      <c r="F23" s="113" t="str">
        <f>PROPER('Lane 1 Team'!G41)</f>
        <v/>
      </c>
      <c r="G23" s="114" t="e">
        <f>VLOOKUP(Instructions!$C$27,Clubs,3,FALSE)</f>
        <v>#N/A</v>
      </c>
      <c r="H23" s="115">
        <f>'Lane 1 Team'!H41</f>
        <v>0</v>
      </c>
      <c r="I23" s="112" t="str">
        <f t="shared" si="2"/>
        <v>000100</v>
      </c>
      <c r="J23" s="116" t="str">
        <f>'Results - Derby and Notts'!F51</f>
        <v>np</v>
      </c>
      <c r="K23" s="112" t="str">
        <f t="shared" si="3"/>
        <v>np</v>
      </c>
      <c r="L23" s="117" t="str">
        <f t="shared" si="4"/>
        <v>np</v>
      </c>
      <c r="M23" s="118" t="str">
        <f>'Results - Derby and Notts'!D50</f>
        <v>Butterfly</v>
      </c>
      <c r="N23" s="106" t="str">
        <f>'Results - Derby and Notts'!C50</f>
        <v>50m</v>
      </c>
      <c r="O23" s="112" t="str">
        <f t="shared" si="5"/>
        <v>Butterfly0050</v>
      </c>
      <c r="P23" s="112" t="str">
        <f t="shared" si="6"/>
        <v>10</v>
      </c>
      <c r="Q23" s="119" t="s">
        <v>184</v>
      </c>
      <c r="R23" s="120"/>
      <c r="S23" s="122" t="str">
        <f t="shared" si="7"/>
        <v/>
      </c>
    </row>
    <row r="24" spans="2:19" x14ac:dyDescent="0.15">
      <c r="B24" s="112">
        <v>1</v>
      </c>
      <c r="C24" s="106">
        <f>'Results - Derby and Notts'!A52</f>
        <v>24</v>
      </c>
      <c r="D24" s="106" t="str">
        <f>IF(LEFT('Results - Derby and Notts'!E52,1)="O","M",IF(LEFT('Results - Derby and Notts'!E52,1)="F","F",IF(LEFT('Results - Derby and Notts'!E52,1)="B","M",IF(LEFT('Results - Derby and Notts'!E52,1)="G","F","ERROR"))))</f>
        <v>F</v>
      </c>
      <c r="E24" s="113" t="str">
        <f>PROPER('Lane 1 Team'!F42)</f>
        <v/>
      </c>
      <c r="F24" s="113" t="str">
        <f>PROPER('Lane 1 Team'!G42)</f>
        <v/>
      </c>
      <c r="G24" s="114" t="e">
        <f>VLOOKUP(Instructions!$C$27,Clubs,3,FALSE)</f>
        <v>#N/A</v>
      </c>
      <c r="H24" s="115">
        <f>'Lane 1 Team'!H42</f>
        <v>0</v>
      </c>
      <c r="I24" s="112" t="str">
        <f t="shared" si="2"/>
        <v>000100</v>
      </c>
      <c r="J24" s="116" t="str">
        <f>'Results - Derby and Notts'!F53</f>
        <v>np</v>
      </c>
      <c r="K24" s="112" t="str">
        <f t="shared" si="3"/>
        <v>np</v>
      </c>
      <c r="L24" s="117" t="str">
        <f t="shared" si="4"/>
        <v>np</v>
      </c>
      <c r="M24" s="118" t="str">
        <f>'Results - Derby and Notts'!D52</f>
        <v>Butterfly</v>
      </c>
      <c r="N24" s="106" t="str">
        <f>'Results - Derby and Notts'!C52</f>
        <v>50m</v>
      </c>
      <c r="O24" s="112" t="str">
        <f t="shared" si="5"/>
        <v>Butterfly0050</v>
      </c>
      <c r="P24" s="112" t="str">
        <f t="shared" si="6"/>
        <v>10</v>
      </c>
      <c r="Q24" s="119" t="s">
        <v>184</v>
      </c>
      <c r="R24" s="120"/>
      <c r="S24" s="122" t="str">
        <f t="shared" si="7"/>
        <v/>
      </c>
    </row>
    <row r="25" spans="2:19" x14ac:dyDescent="0.15">
      <c r="B25" s="112">
        <v>1</v>
      </c>
      <c r="C25" s="106">
        <f>'Results - Derby and Notts'!A54</f>
        <v>25</v>
      </c>
      <c r="D25" s="106" t="str">
        <f>IF(LEFT('Results - Derby and Notts'!E54,1)="O","M",IF(LEFT('Results - Derby and Notts'!E54,1)="F","F",IF(LEFT('Results - Derby and Notts'!E54,1)="B","M",IF(LEFT('Results - Derby and Notts'!E54,1)="G","F","ERROR"))))</f>
        <v>M</v>
      </c>
      <c r="E25" s="113" t="str">
        <f>PROPER('Lane 1 Team'!F43)</f>
        <v/>
      </c>
      <c r="F25" s="113" t="str">
        <f>PROPER('Lane 1 Team'!G43)</f>
        <v/>
      </c>
      <c r="G25" s="114" t="e">
        <f>VLOOKUP(Instructions!$C$27,Clubs,3,FALSE)</f>
        <v>#N/A</v>
      </c>
      <c r="H25" s="115">
        <f>'Lane 1 Team'!H43</f>
        <v>0</v>
      </c>
      <c r="I25" s="112" t="str">
        <f t="shared" si="2"/>
        <v>000100</v>
      </c>
      <c r="J25" s="116" t="str">
        <f>'Results - Derby and Notts'!F55</f>
        <v>np</v>
      </c>
      <c r="K25" s="112" t="str">
        <f t="shared" si="3"/>
        <v>np</v>
      </c>
      <c r="L25" s="117" t="str">
        <f t="shared" si="4"/>
        <v>np</v>
      </c>
      <c r="M25" s="118" t="str">
        <f>'Results - Derby and Notts'!D54</f>
        <v>Freestyle</v>
      </c>
      <c r="N25" s="106" t="str">
        <f>'Results - Derby and Notts'!C54</f>
        <v>50m</v>
      </c>
      <c r="O25" s="112" t="str">
        <f t="shared" si="5"/>
        <v>Freestyle0050</v>
      </c>
      <c r="P25" s="112" t="str">
        <f t="shared" si="6"/>
        <v>01</v>
      </c>
      <c r="Q25" s="119" t="s">
        <v>184</v>
      </c>
      <c r="R25" s="120"/>
      <c r="S25" s="122" t="str">
        <f t="shared" si="7"/>
        <v/>
      </c>
    </row>
    <row r="26" spans="2:19" x14ac:dyDescent="0.15">
      <c r="B26" s="112">
        <v>1</v>
      </c>
      <c r="C26" s="106">
        <f>'Results - Derby and Notts'!A56</f>
        <v>26</v>
      </c>
      <c r="D26" s="106" t="str">
        <f>IF(LEFT('Results - Derby and Notts'!E56,1)="O","M",IF(LEFT('Results - Derby and Notts'!E56,1)="F","F",IF(LEFT('Results - Derby and Notts'!E56,1)="B","M",IF(LEFT('Results - Derby and Notts'!E56,1)="G","F","ERROR"))))</f>
        <v>F</v>
      </c>
      <c r="E26" s="113" t="str">
        <f>PROPER('Lane 1 Team'!F44)</f>
        <v/>
      </c>
      <c r="F26" s="113" t="str">
        <f>PROPER('Lane 1 Team'!G44)</f>
        <v/>
      </c>
      <c r="G26" s="114" t="e">
        <f>VLOOKUP(Instructions!$C$27,Clubs,3,FALSE)</f>
        <v>#N/A</v>
      </c>
      <c r="H26" s="115">
        <f>'Lane 1 Team'!H44</f>
        <v>0</v>
      </c>
      <c r="I26" s="112" t="str">
        <f t="shared" si="2"/>
        <v>000100</v>
      </c>
      <c r="J26" s="116" t="str">
        <f>'Results - Derby and Notts'!F57</f>
        <v>np</v>
      </c>
      <c r="K26" s="112" t="str">
        <f t="shared" si="3"/>
        <v>np</v>
      </c>
      <c r="L26" s="117" t="str">
        <f t="shared" si="4"/>
        <v>np</v>
      </c>
      <c r="M26" s="118" t="str">
        <f>'Results - Derby and Notts'!D56</f>
        <v>Freestyle</v>
      </c>
      <c r="N26" s="106" t="str">
        <f>'Results - Derby and Notts'!C56</f>
        <v>50m</v>
      </c>
      <c r="O26" s="112" t="str">
        <f t="shared" si="5"/>
        <v>Freestyle0050</v>
      </c>
      <c r="P26" s="112" t="str">
        <f t="shared" si="6"/>
        <v>01</v>
      </c>
      <c r="Q26" s="119" t="s">
        <v>184</v>
      </c>
      <c r="R26" s="120"/>
      <c r="S26" s="122" t="str">
        <f t="shared" si="7"/>
        <v/>
      </c>
    </row>
    <row r="27" spans="2:19" x14ac:dyDescent="0.15">
      <c r="B27" s="112">
        <v>1</v>
      </c>
      <c r="C27" s="106">
        <f>'Results - Derby and Notts'!A58</f>
        <v>27</v>
      </c>
      <c r="D27" s="106" t="str">
        <f>IF(LEFT('Results - Derby and Notts'!E58,1)="O","M",IF(LEFT('Results - Derby and Notts'!E58,1)="F","F",IF(LEFT('Results - Derby and Notts'!E58,1)="B","M",IF(LEFT('Results - Derby and Notts'!E58,1)="G","F","ERROR"))))</f>
        <v>M</v>
      </c>
      <c r="E27" s="113" t="str">
        <f>PROPER('Lane 1 Team'!F45)</f>
        <v/>
      </c>
      <c r="F27" s="113" t="str">
        <f>PROPER('Lane 1 Team'!G45)</f>
        <v/>
      </c>
      <c r="G27" s="114" t="e">
        <f>VLOOKUP(Instructions!$C$27,Clubs,3,FALSE)</f>
        <v>#N/A</v>
      </c>
      <c r="H27" s="115">
        <f>'Lane 1 Team'!H45</f>
        <v>0</v>
      </c>
      <c r="I27" s="112" t="str">
        <f t="shared" si="2"/>
        <v>000100</v>
      </c>
      <c r="J27" s="116" t="str">
        <f>'Results - Derby and Notts'!F59</f>
        <v>np</v>
      </c>
      <c r="K27" s="112" t="str">
        <f t="shared" si="3"/>
        <v>np</v>
      </c>
      <c r="L27" s="117" t="str">
        <f t="shared" si="4"/>
        <v>np</v>
      </c>
      <c r="M27" s="118" t="str">
        <f>'Results - Derby and Notts'!D58</f>
        <v>Breaststroke</v>
      </c>
      <c r="N27" s="106" t="str">
        <f>'Results - Derby and Notts'!C58</f>
        <v>50m</v>
      </c>
      <c r="O27" s="112" t="str">
        <f t="shared" si="5"/>
        <v>Breaststroke0050</v>
      </c>
      <c r="P27" s="112" t="str">
        <f t="shared" si="6"/>
        <v>07</v>
      </c>
      <c r="Q27" s="119" t="s">
        <v>184</v>
      </c>
      <c r="R27" s="120"/>
      <c r="S27" s="122" t="str">
        <f t="shared" si="7"/>
        <v/>
      </c>
    </row>
    <row r="28" spans="2:19" x14ac:dyDescent="0.15">
      <c r="B28" s="112">
        <v>1</v>
      </c>
      <c r="C28" s="106">
        <f>'Results - Derby and Notts'!A60</f>
        <v>28</v>
      </c>
      <c r="D28" s="106" t="str">
        <f>IF(LEFT('Results - Derby and Notts'!E60,1)="O","M",IF(LEFT('Results - Derby and Notts'!E60,1)="F","F",IF(LEFT('Results - Derby and Notts'!E60,1)="B","M",IF(LEFT('Results - Derby and Notts'!E60,1)="G","F","ERROR"))))</f>
        <v>F</v>
      </c>
      <c r="E28" s="113" t="str">
        <f>PROPER('Lane 1 Team'!F46)</f>
        <v/>
      </c>
      <c r="F28" s="113" t="str">
        <f>PROPER('Lane 1 Team'!G46)</f>
        <v/>
      </c>
      <c r="G28" s="114" t="e">
        <f>VLOOKUP(Instructions!$C$27,Clubs,3,FALSE)</f>
        <v>#N/A</v>
      </c>
      <c r="H28" s="115">
        <f>'Lane 1 Team'!H46</f>
        <v>0</v>
      </c>
      <c r="I28" s="112" t="str">
        <f t="shared" si="2"/>
        <v>000100</v>
      </c>
      <c r="J28" s="116" t="str">
        <f>'Results - Derby and Notts'!F61</f>
        <v>np</v>
      </c>
      <c r="K28" s="112" t="str">
        <f t="shared" si="3"/>
        <v>np</v>
      </c>
      <c r="L28" s="117" t="str">
        <f t="shared" si="4"/>
        <v>np</v>
      </c>
      <c r="M28" s="118" t="str">
        <f>'Results - Derby and Notts'!D60</f>
        <v>Breaststroke</v>
      </c>
      <c r="N28" s="106" t="str">
        <f>'Results - Derby and Notts'!C60</f>
        <v>50m</v>
      </c>
      <c r="O28" s="112" t="str">
        <f t="shared" si="5"/>
        <v>Breaststroke0050</v>
      </c>
      <c r="P28" s="112" t="str">
        <f t="shared" si="6"/>
        <v>07</v>
      </c>
      <c r="Q28" s="119" t="s">
        <v>184</v>
      </c>
      <c r="R28" s="120"/>
      <c r="S28" s="122" t="str">
        <f t="shared" si="7"/>
        <v/>
      </c>
    </row>
    <row r="29" spans="2:19" x14ac:dyDescent="0.15">
      <c r="B29" s="112">
        <v>1</v>
      </c>
      <c r="C29" s="106">
        <f>'Results - Derby and Notts'!A62</f>
        <v>29</v>
      </c>
      <c r="D29" s="106" t="str">
        <f>IF(LEFT('Results - Derby and Notts'!E62,1)="O","M",IF(LEFT('Results - Derby and Notts'!E62,1)="F","F",IF(LEFT('Results - Derby and Notts'!E62,1)="B","M",IF(LEFT('Results - Derby and Notts'!E62,1)="G","F","ERROR"))))</f>
        <v>M</v>
      </c>
      <c r="E29" s="113" t="str">
        <f>PROPER('Lane 1 Team'!F47)</f>
        <v/>
      </c>
      <c r="F29" s="113" t="str">
        <f>PROPER('Lane 1 Team'!G47)</f>
        <v/>
      </c>
      <c r="G29" s="114" t="e">
        <f>VLOOKUP(Instructions!$C$27,Clubs,3,FALSE)</f>
        <v>#N/A</v>
      </c>
      <c r="H29" s="115">
        <f>'Lane 1 Team'!H47</f>
        <v>0</v>
      </c>
      <c r="I29" s="112" t="str">
        <f t="shared" si="2"/>
        <v>000100</v>
      </c>
      <c r="J29" s="116" t="str">
        <f>'Results - Derby and Notts'!F63</f>
        <v>np</v>
      </c>
      <c r="K29" s="112" t="str">
        <f t="shared" si="3"/>
        <v>np</v>
      </c>
      <c r="L29" s="117" t="str">
        <f t="shared" si="4"/>
        <v>np</v>
      </c>
      <c r="M29" s="118" t="str">
        <f>'Results - Derby and Notts'!D62</f>
        <v>Butterfly</v>
      </c>
      <c r="N29" s="106" t="str">
        <f>'Results - Derby and Notts'!C62</f>
        <v>25m</v>
      </c>
      <c r="O29" s="112" t="str">
        <f t="shared" si="5"/>
        <v>Butterfly0025</v>
      </c>
      <c r="P29" s="112" t="str">
        <f t="shared" si="6"/>
        <v>25</v>
      </c>
      <c r="Q29" s="119" t="s">
        <v>184</v>
      </c>
      <c r="R29" s="120"/>
      <c r="S29" s="122" t="str">
        <f t="shared" si="7"/>
        <v/>
      </c>
    </row>
    <row r="30" spans="2:19" x14ac:dyDescent="0.15">
      <c r="B30" s="112">
        <v>1</v>
      </c>
      <c r="C30" s="106">
        <f>'Results - Derby and Notts'!A64</f>
        <v>30</v>
      </c>
      <c r="D30" s="106" t="str">
        <f>IF(LEFT('Results - Derby and Notts'!E64,1)="O","M",IF(LEFT('Results - Derby and Notts'!E64,1)="F","F",IF(LEFT('Results - Derby and Notts'!E64,1)="B","M",IF(LEFT('Results - Derby and Notts'!E64,1)="G","F","ERROR"))))</f>
        <v>F</v>
      </c>
      <c r="E30" s="113" t="str">
        <f>PROPER('Lane 1 Team'!F48)</f>
        <v/>
      </c>
      <c r="F30" s="113" t="str">
        <f>PROPER('Lane 1 Team'!G48)</f>
        <v/>
      </c>
      <c r="G30" s="114" t="e">
        <f>VLOOKUP(Instructions!$C$27,Clubs,3,FALSE)</f>
        <v>#N/A</v>
      </c>
      <c r="H30" s="115">
        <f>'Lane 1 Team'!H48</f>
        <v>0</v>
      </c>
      <c r="I30" s="112" t="str">
        <f t="shared" si="2"/>
        <v>000100</v>
      </c>
      <c r="J30" s="116" t="str">
        <f>'Results - Derby and Notts'!F65</f>
        <v>np</v>
      </c>
      <c r="K30" s="112" t="str">
        <f t="shared" si="3"/>
        <v>np</v>
      </c>
      <c r="L30" s="117" t="str">
        <f t="shared" si="4"/>
        <v>np</v>
      </c>
      <c r="M30" s="118" t="str">
        <f>'Results - Derby and Notts'!D64</f>
        <v>Butterfly</v>
      </c>
      <c r="N30" s="106" t="str">
        <f>'Results - Derby and Notts'!C64</f>
        <v>25m</v>
      </c>
      <c r="O30" s="112" t="str">
        <f t="shared" si="5"/>
        <v>Butterfly0025</v>
      </c>
      <c r="P30" s="112" t="str">
        <f t="shared" si="6"/>
        <v>25</v>
      </c>
      <c r="Q30" s="119" t="s">
        <v>184</v>
      </c>
      <c r="R30" s="120"/>
      <c r="S30" s="122" t="str">
        <f t="shared" si="7"/>
        <v/>
      </c>
    </row>
    <row r="31" spans="2:19" x14ac:dyDescent="0.15">
      <c r="B31" s="112">
        <v>1</v>
      </c>
      <c r="C31" s="106">
        <f>'Results - Derby and Notts'!A66</f>
        <v>31</v>
      </c>
      <c r="D31" s="106" t="str">
        <f>IF(LEFT('Results - Derby and Notts'!E66,1)="O","M",IF(LEFT('Results - Derby and Notts'!E66,1)="F","F",IF(LEFT('Results - Derby and Notts'!E66,1)="B","M",IF(LEFT('Results - Derby and Notts'!E66,1)="G","F","ERROR"))))</f>
        <v>M</v>
      </c>
      <c r="E31" s="113" t="str">
        <f>PROPER('Lane 1 Team'!F49)</f>
        <v/>
      </c>
      <c r="F31" s="113" t="str">
        <f>PROPER('Lane 1 Team'!G49)</f>
        <v/>
      </c>
      <c r="G31" s="114" t="e">
        <f>VLOOKUP(Instructions!$C$27,Clubs,3,FALSE)</f>
        <v>#N/A</v>
      </c>
      <c r="H31" s="115">
        <f>'Lane 1 Team'!H49</f>
        <v>0</v>
      </c>
      <c r="I31" s="112" t="str">
        <f t="shared" si="2"/>
        <v>000100</v>
      </c>
      <c r="J31" s="116" t="str">
        <f>'Results - Derby and Notts'!F67</f>
        <v>np</v>
      </c>
      <c r="K31" s="112" t="str">
        <f t="shared" si="3"/>
        <v>np</v>
      </c>
      <c r="L31" s="117" t="str">
        <f t="shared" si="4"/>
        <v>np</v>
      </c>
      <c r="M31" s="118" t="str">
        <f>'Results - Derby and Notts'!D66</f>
        <v>Freestyle</v>
      </c>
      <c r="N31" s="106" t="str">
        <f>'Results - Derby and Notts'!C66</f>
        <v>50m</v>
      </c>
      <c r="O31" s="112" t="str">
        <f t="shared" si="5"/>
        <v>Freestyle0050</v>
      </c>
      <c r="P31" s="112" t="str">
        <f t="shared" si="6"/>
        <v>01</v>
      </c>
      <c r="Q31" s="119" t="s">
        <v>184</v>
      </c>
      <c r="R31" s="120"/>
      <c r="S31" s="122" t="str">
        <f t="shared" si="7"/>
        <v/>
      </c>
    </row>
    <row r="32" spans="2:19" x14ac:dyDescent="0.15">
      <c r="B32" s="112">
        <v>1</v>
      </c>
      <c r="C32" s="106">
        <f>'Results - Derby and Notts'!A68</f>
        <v>32</v>
      </c>
      <c r="D32" s="106" t="str">
        <f>IF(LEFT('Results - Derby and Notts'!E68,1)="O","M",IF(LEFT('Results - Derby and Notts'!E68,1)="F","F",IF(LEFT('Results - Derby and Notts'!E68,1)="B","M",IF(LEFT('Results - Derby and Notts'!E68,1)="G","F","ERROR"))))</f>
        <v>F</v>
      </c>
      <c r="E32" s="113" t="str">
        <f>PROPER('Lane 1 Team'!F50)</f>
        <v/>
      </c>
      <c r="F32" s="113" t="str">
        <f>PROPER('Lane 1 Team'!G50)</f>
        <v/>
      </c>
      <c r="G32" s="114" t="e">
        <f>VLOOKUP(Instructions!$C$27,Clubs,3,FALSE)</f>
        <v>#N/A</v>
      </c>
      <c r="H32" s="115">
        <f>'Lane 1 Team'!H50</f>
        <v>0</v>
      </c>
      <c r="I32" s="112" t="str">
        <f t="shared" si="2"/>
        <v>000100</v>
      </c>
      <c r="J32" s="116" t="str">
        <f>'Results - Derby and Notts'!F69</f>
        <v>np</v>
      </c>
      <c r="K32" s="112" t="str">
        <f t="shared" si="3"/>
        <v>np</v>
      </c>
      <c r="L32" s="117" t="str">
        <f t="shared" si="4"/>
        <v>np</v>
      </c>
      <c r="M32" s="118" t="str">
        <f>'Results - Derby and Notts'!D68</f>
        <v>Freestyle</v>
      </c>
      <c r="N32" s="106" t="str">
        <f>'Results - Derby and Notts'!C68</f>
        <v>50m</v>
      </c>
      <c r="O32" s="112" t="str">
        <f t="shared" si="5"/>
        <v>Freestyle0050</v>
      </c>
      <c r="P32" s="112" t="str">
        <f t="shared" si="6"/>
        <v>01</v>
      </c>
      <c r="Q32" s="119" t="s">
        <v>184</v>
      </c>
      <c r="R32" s="120"/>
      <c r="S32" s="122" t="str">
        <f t="shared" si="7"/>
        <v/>
      </c>
    </row>
    <row r="33" spans="2:19" x14ac:dyDescent="0.15">
      <c r="B33" s="112">
        <v>1</v>
      </c>
      <c r="C33" s="106">
        <f>'Results - Derby and Notts'!A70</f>
        <v>33</v>
      </c>
      <c r="D33" s="106" t="str">
        <f>IF(LEFT('Results - Derby and Notts'!E70,1)="O","M",IF(LEFT('Results - Derby and Notts'!E70,1)="F","F",IF(LEFT('Results - Derby and Notts'!E70,1)="B","M",IF(LEFT('Results - Derby and Notts'!E70,1)="G","F","ERROR"))))</f>
        <v>M</v>
      </c>
      <c r="E33" s="113" t="str">
        <f>PROPER('Lane 1 Team'!F51)</f>
        <v/>
      </c>
      <c r="F33" s="113" t="str">
        <f>PROPER('Lane 1 Team'!G51)</f>
        <v/>
      </c>
      <c r="G33" s="114" t="e">
        <f>VLOOKUP(Instructions!$C$27,Clubs,3,FALSE)</f>
        <v>#N/A</v>
      </c>
      <c r="H33" s="115">
        <f>'Lane 1 Team'!H51</f>
        <v>0</v>
      </c>
      <c r="I33" s="112" t="str">
        <f t="shared" si="2"/>
        <v>000100</v>
      </c>
      <c r="J33" s="116" t="str">
        <f>'Results - Derby and Notts'!F71</f>
        <v>np</v>
      </c>
      <c r="K33" s="112" t="str">
        <f t="shared" si="3"/>
        <v>np</v>
      </c>
      <c r="L33" s="117" t="str">
        <f t="shared" si="4"/>
        <v>np</v>
      </c>
      <c r="M33" s="118" t="str">
        <f>'Results - Derby and Notts'!D70</f>
        <v>Breaststroke</v>
      </c>
      <c r="N33" s="106" t="str">
        <f>'Results - Derby and Notts'!C70</f>
        <v>50m</v>
      </c>
      <c r="O33" s="112" t="str">
        <f t="shared" si="5"/>
        <v>Breaststroke0050</v>
      </c>
      <c r="P33" s="112" t="str">
        <f t="shared" si="6"/>
        <v>07</v>
      </c>
      <c r="Q33" s="119" t="s">
        <v>184</v>
      </c>
      <c r="R33" s="120"/>
      <c r="S33" s="122" t="str">
        <f t="shared" si="7"/>
        <v/>
      </c>
    </row>
    <row r="34" spans="2:19" x14ac:dyDescent="0.15">
      <c r="B34" s="112">
        <v>1</v>
      </c>
      <c r="C34" s="106">
        <f>'Results - Derby and Notts'!A72</f>
        <v>34</v>
      </c>
      <c r="D34" s="106" t="str">
        <f>IF(LEFT('Results - Derby and Notts'!E72,1)="O","M",IF(LEFT('Results - Derby and Notts'!E72,1)="F","F",IF(LEFT('Results - Derby and Notts'!E72,1)="B","M",IF(LEFT('Results - Derby and Notts'!E72,1)="G","F","ERROR"))))</f>
        <v>F</v>
      </c>
      <c r="E34" s="113" t="str">
        <f>PROPER('Lane 1 Team'!F52)</f>
        <v/>
      </c>
      <c r="F34" s="113" t="str">
        <f>PROPER('Lane 1 Team'!G52)</f>
        <v/>
      </c>
      <c r="G34" s="114" t="e">
        <f>VLOOKUP(Instructions!$C$27,Clubs,3,FALSE)</f>
        <v>#N/A</v>
      </c>
      <c r="H34" s="115">
        <f>'Lane 1 Team'!H52</f>
        <v>0</v>
      </c>
      <c r="I34" s="112" t="str">
        <f t="shared" si="2"/>
        <v>000100</v>
      </c>
      <c r="J34" s="116" t="str">
        <f>'Results - Derby and Notts'!F73</f>
        <v>np</v>
      </c>
      <c r="K34" s="112" t="str">
        <f t="shared" si="3"/>
        <v>np</v>
      </c>
      <c r="L34" s="117" t="str">
        <f t="shared" si="4"/>
        <v>np</v>
      </c>
      <c r="M34" s="118" t="str">
        <f>'Results - Derby and Notts'!D72</f>
        <v>Breaststroke</v>
      </c>
      <c r="N34" s="106" t="str">
        <f>'Results - Derby and Notts'!C72</f>
        <v>50m</v>
      </c>
      <c r="O34" s="112" t="str">
        <f t="shared" si="5"/>
        <v>Breaststroke0050</v>
      </c>
      <c r="P34" s="112" t="str">
        <f t="shared" si="6"/>
        <v>07</v>
      </c>
      <c r="Q34" s="119" t="s">
        <v>184</v>
      </c>
      <c r="R34" s="120"/>
      <c r="S34" s="122" t="str">
        <f t="shared" si="7"/>
        <v/>
      </c>
    </row>
    <row r="35" spans="2:19" x14ac:dyDescent="0.15">
      <c r="B35" s="112">
        <v>1</v>
      </c>
      <c r="C35" s="106">
        <f>'Results - Derby and Notts'!A74</f>
        <v>35</v>
      </c>
      <c r="D35" s="106" t="str">
        <f>IF(LEFT('Results - Derby and Notts'!E74,1)="O","M",IF(LEFT('Results - Derby and Notts'!E74,1)="F","F",IF(LEFT('Results - Derby and Notts'!E74,1)="B","M",IF(LEFT('Results - Derby and Notts'!E74,1)="G","F","ERROR"))))</f>
        <v>M</v>
      </c>
      <c r="E35" s="113" t="str">
        <f>PROPER('Lane 1 Team'!F53)</f>
        <v/>
      </c>
      <c r="F35" s="113" t="str">
        <f>PROPER('Lane 1 Team'!G53)</f>
        <v/>
      </c>
      <c r="G35" s="114" t="e">
        <f>VLOOKUP(Instructions!$C$27,Clubs,3,FALSE)</f>
        <v>#N/A</v>
      </c>
      <c r="H35" s="115">
        <f>'Lane 1 Team'!H53</f>
        <v>0</v>
      </c>
      <c r="I35" s="112" t="str">
        <f t="shared" si="2"/>
        <v>000100</v>
      </c>
      <c r="J35" s="116" t="str">
        <f>'Results - Derby and Notts'!F75</f>
        <v>np</v>
      </c>
      <c r="K35" s="112" t="str">
        <f t="shared" si="3"/>
        <v>np</v>
      </c>
      <c r="L35" s="117" t="str">
        <f t="shared" si="4"/>
        <v>np</v>
      </c>
      <c r="M35" s="118" t="str">
        <f>'Results - Derby and Notts'!D74</f>
        <v>Backstroke</v>
      </c>
      <c r="N35" s="106" t="str">
        <f>'Results - Derby and Notts'!C74</f>
        <v>50m</v>
      </c>
      <c r="O35" s="112" t="str">
        <f t="shared" si="5"/>
        <v>Backstroke0050</v>
      </c>
      <c r="P35" s="112" t="str">
        <f t="shared" si="6"/>
        <v>13</v>
      </c>
      <c r="Q35" s="119" t="s">
        <v>184</v>
      </c>
      <c r="R35" s="120"/>
      <c r="S35" s="122" t="str">
        <f t="shared" si="7"/>
        <v/>
      </c>
    </row>
    <row r="36" spans="2:19" x14ac:dyDescent="0.15">
      <c r="B36" s="112">
        <v>1</v>
      </c>
      <c r="C36" s="106">
        <f>'Results - Derby and Notts'!A76</f>
        <v>36</v>
      </c>
      <c r="D36" s="106" t="str">
        <f>IF(LEFT('Results - Derby and Notts'!E76,1)="O","M",IF(LEFT('Results - Derby and Notts'!E76,1)="F","F",IF(LEFT('Results - Derby and Notts'!E76,1)="B","M",IF(LEFT('Results - Derby and Notts'!E76,1)="G","F","ERROR"))))</f>
        <v>F</v>
      </c>
      <c r="E36" s="113" t="str">
        <f>PROPER('Lane 1 Team'!F54)</f>
        <v/>
      </c>
      <c r="F36" s="113" t="str">
        <f>PROPER('Lane 1 Team'!G54)</f>
        <v/>
      </c>
      <c r="G36" s="114" t="e">
        <f>VLOOKUP(Instructions!$C$27,Clubs,3,FALSE)</f>
        <v>#N/A</v>
      </c>
      <c r="H36" s="115">
        <f>'Lane 1 Team'!H54</f>
        <v>0</v>
      </c>
      <c r="I36" s="112" t="str">
        <f t="shared" si="2"/>
        <v>000100</v>
      </c>
      <c r="J36" s="116" t="str">
        <f>'Results - Derby and Notts'!F77</f>
        <v>np</v>
      </c>
      <c r="K36" s="112" t="str">
        <f t="shared" si="3"/>
        <v>np</v>
      </c>
      <c r="L36" s="117" t="str">
        <f t="shared" si="4"/>
        <v>np</v>
      </c>
      <c r="M36" s="118" t="str">
        <f>'Results - Derby and Notts'!D76</f>
        <v>Backstroke</v>
      </c>
      <c r="N36" s="106" t="str">
        <f>'Results - Derby and Notts'!C76</f>
        <v>50m</v>
      </c>
      <c r="O36" s="112" t="str">
        <f t="shared" si="5"/>
        <v>Backstroke0050</v>
      </c>
      <c r="P36" s="112" t="str">
        <f t="shared" si="6"/>
        <v>13</v>
      </c>
      <c r="Q36" s="119" t="s">
        <v>184</v>
      </c>
      <c r="R36" s="120"/>
      <c r="S36" s="122" t="str">
        <f t="shared" si="7"/>
        <v/>
      </c>
    </row>
    <row r="37" spans="2:19" x14ac:dyDescent="0.15">
      <c r="B37" s="112">
        <v>2</v>
      </c>
      <c r="C37" s="106">
        <f>'Results - Derby and Notts'!A14</f>
        <v>5</v>
      </c>
      <c r="D37" s="106" t="str">
        <f>IF(LEFT('Results - Derby and Notts'!E14,1)="O","M",IF(LEFT('Results - Derby and Notts'!E14,1)="F","F",IF(LEFT('Results - Derby and Notts'!E14,1)="B","M",IF(LEFT('Results - Derby and Notts'!E14,1)="G","F","ERROR"))))</f>
        <v>M</v>
      </c>
      <c r="E37" s="113" t="str">
        <f>PROPER('Lane 2 Team'!F23)</f>
        <v/>
      </c>
      <c r="F37" s="113" t="str">
        <f>PROPER('Lane 2 Team'!G23)</f>
        <v/>
      </c>
      <c r="G37" s="114" t="e">
        <f>VLOOKUP(Instructions!$F$27,Clubs,3,FALSE)</f>
        <v>#N/A</v>
      </c>
      <c r="H37" s="115">
        <f>'Lane 2 Team'!H23</f>
        <v>0</v>
      </c>
      <c r="I37" s="112" t="str">
        <f t="shared" si="2"/>
        <v>000100</v>
      </c>
      <c r="J37" s="116" t="str">
        <f>'Results - Derby and Notts'!J15</f>
        <v>np</v>
      </c>
      <c r="K37" s="112" t="str">
        <f t="shared" si="3"/>
        <v>np</v>
      </c>
      <c r="L37" s="117" t="str">
        <f t="shared" si="4"/>
        <v>np</v>
      </c>
      <c r="M37" s="118" t="str">
        <f>'Results - Derby and Notts'!D14</f>
        <v>Freestyle</v>
      </c>
      <c r="N37" s="106" t="str">
        <f>'Results - Derby and Notts'!C14</f>
        <v>25m</v>
      </c>
      <c r="O37" s="112" t="str">
        <f t="shared" si="5"/>
        <v>Freestyle0025</v>
      </c>
      <c r="P37" s="112" t="str">
        <f t="shared" si="6"/>
        <v>21</v>
      </c>
      <c r="Q37" s="119" t="s">
        <v>184</v>
      </c>
      <c r="R37" s="120"/>
      <c r="S37" s="122" t="str">
        <f t="shared" si="7"/>
        <v/>
      </c>
    </row>
    <row r="38" spans="2:19" x14ac:dyDescent="0.15">
      <c r="B38" s="112">
        <v>2</v>
      </c>
      <c r="C38" s="106">
        <f>'Results - Derby and Notts'!A16</f>
        <v>6</v>
      </c>
      <c r="D38" s="106" t="str">
        <f>IF(LEFT('Results - Derby and Notts'!E16,1)="O","M",IF(LEFT('Results - Derby and Notts'!E16,1)="F","F",IF(LEFT('Results - Derby and Notts'!E16,1)="B","M",IF(LEFT('Results - Derby and Notts'!E16,1)="G","F","ERROR"))))</f>
        <v>F</v>
      </c>
      <c r="E38" s="113" t="str">
        <f>PROPER('Lane 2 Team'!F24)</f>
        <v/>
      </c>
      <c r="F38" s="113" t="str">
        <f>PROPER('Lane 2 Team'!G24)</f>
        <v/>
      </c>
      <c r="G38" s="114" t="e">
        <f>VLOOKUP(Instructions!$F$27,Clubs,3,FALSE)</f>
        <v>#N/A</v>
      </c>
      <c r="H38" s="115">
        <f>'Lane 2 Team'!H24</f>
        <v>0</v>
      </c>
      <c r="I38" s="112" t="str">
        <f t="shared" ref="I38:I69" si="8">(TEXT(H38,"DDMMYY"))</f>
        <v>000100</v>
      </c>
      <c r="J38" s="116" t="str">
        <f>'Results - Derby and Notts'!J17</f>
        <v>np</v>
      </c>
      <c r="K38" s="112" t="str">
        <f t="shared" ref="K38:K69" si="9">IF(LEFT(J38,2)="dq","dq",IF(LEFT(J38,2)="np","np",IF(LEFT(J38,3)="dns","dns",SUM(J38*100))))</f>
        <v>np</v>
      </c>
      <c r="L38" s="117" t="str">
        <f t="shared" ref="L38:L69" si="10">TEXT(K38,"000000")</f>
        <v>np</v>
      </c>
      <c r="M38" s="118" t="str">
        <f>'Results - Derby and Notts'!D16</f>
        <v>Freestyle</v>
      </c>
      <c r="N38" s="106" t="str">
        <f>'Results - Derby and Notts'!C16</f>
        <v>25m</v>
      </c>
      <c r="O38" s="112" t="str">
        <f t="shared" ref="O38:O69" si="11">CONCATENATE(IF(LEFT(M38,4)="I.M.","IM",IF(LEFT(M38,1)="R","",M38)),IF(LEFT(M38,1)="R","",CONCATENATE("0",IF(N38="50m",CONCATENATE("0",LEFT(N38,2)),IF(N38="25m",CONCATENATE("0",LEFT(N38,2)),LEFT(N38,3))))))</f>
        <v>Freestyle0025</v>
      </c>
      <c r="P38" s="112" t="str">
        <f t="shared" ref="P38:P69" si="12">IF(O38="","",IF(D38="","",VLOOKUP(O38,Strokes,6,FALSE)))</f>
        <v>21</v>
      </c>
      <c r="Q38" s="119" t="s">
        <v>184</v>
      </c>
      <c r="R38" s="120"/>
      <c r="S38" s="122" t="str">
        <f t="shared" si="7"/>
        <v/>
      </c>
    </row>
    <row r="39" spans="2:19" x14ac:dyDescent="0.15">
      <c r="B39" s="112">
        <v>2</v>
      </c>
      <c r="C39" s="106">
        <f>'Results - Derby and Notts'!A18</f>
        <v>7</v>
      </c>
      <c r="D39" s="106" t="str">
        <f>IF(LEFT('Results - Derby and Notts'!E18,1)="O","M",IF(LEFT('Results - Derby and Notts'!E18,1)="F","F",IF(LEFT('Results - Derby and Notts'!E18,1)="B","M",IF(LEFT('Results - Derby and Notts'!E18,1)="G","F","ERROR"))))</f>
        <v>M</v>
      </c>
      <c r="E39" s="113" t="str">
        <f>PROPER('Lane 2 Team'!F25)</f>
        <v/>
      </c>
      <c r="F39" s="113" t="str">
        <f>PROPER('Lane 2 Team'!G25)</f>
        <v/>
      </c>
      <c r="G39" s="114" t="e">
        <f>VLOOKUP(Instructions!$F$27,Clubs,3,FALSE)</f>
        <v>#N/A</v>
      </c>
      <c r="H39" s="115">
        <f>'Lane 2 Team'!H25</f>
        <v>0</v>
      </c>
      <c r="I39" s="112" t="str">
        <f t="shared" si="8"/>
        <v>000100</v>
      </c>
      <c r="J39" s="116" t="str">
        <f>'Results - Derby and Notts'!J19</f>
        <v>np</v>
      </c>
      <c r="K39" s="112" t="str">
        <f t="shared" si="9"/>
        <v>np</v>
      </c>
      <c r="L39" s="117" t="str">
        <f t="shared" si="10"/>
        <v>np</v>
      </c>
      <c r="M39" s="118" t="str">
        <f>'Results - Derby and Notts'!D18</f>
        <v>Breaststroke</v>
      </c>
      <c r="N39" s="106" t="str">
        <f>'Results - Derby and Notts'!C18</f>
        <v>50m</v>
      </c>
      <c r="O39" s="112" t="str">
        <f t="shared" si="11"/>
        <v>Breaststroke0050</v>
      </c>
      <c r="P39" s="112" t="str">
        <f t="shared" si="12"/>
        <v>07</v>
      </c>
      <c r="Q39" s="119" t="s">
        <v>184</v>
      </c>
      <c r="R39" s="120"/>
      <c r="S39" s="122" t="str">
        <f t="shared" si="7"/>
        <v/>
      </c>
    </row>
    <row r="40" spans="2:19" x14ac:dyDescent="0.15">
      <c r="B40" s="112">
        <v>2</v>
      </c>
      <c r="C40" s="106">
        <f>'Results - Derby and Notts'!A20</f>
        <v>8</v>
      </c>
      <c r="D40" s="106" t="str">
        <f>IF(LEFT('Results - Derby and Notts'!E20,1)="O","M",IF(LEFT('Results - Derby and Notts'!E20,1)="F","F",IF(LEFT('Results - Derby and Notts'!E20,1)="B","M",IF(LEFT('Results - Derby and Notts'!E20,1)="G","F","ERROR"))))</f>
        <v>F</v>
      </c>
      <c r="E40" s="113" t="str">
        <f>PROPER('Lane 2 Team'!F26)</f>
        <v/>
      </c>
      <c r="F40" s="113" t="str">
        <f>PROPER('Lane 2 Team'!G26)</f>
        <v/>
      </c>
      <c r="G40" s="114" t="e">
        <f>VLOOKUP(Instructions!$F$27,Clubs,3,FALSE)</f>
        <v>#N/A</v>
      </c>
      <c r="H40" s="115">
        <f>'Lane 2 Team'!H26</f>
        <v>0</v>
      </c>
      <c r="I40" s="112" t="str">
        <f t="shared" si="8"/>
        <v>000100</v>
      </c>
      <c r="J40" s="116" t="str">
        <f>'Results - Derby and Notts'!J21</f>
        <v>np</v>
      </c>
      <c r="K40" s="112" t="str">
        <f t="shared" si="9"/>
        <v>np</v>
      </c>
      <c r="L40" s="117" t="str">
        <f t="shared" si="10"/>
        <v>np</v>
      </c>
      <c r="M40" s="118" t="str">
        <f>'Results - Derby and Notts'!D20</f>
        <v>Breaststroke</v>
      </c>
      <c r="N40" s="106" t="str">
        <f>'Results - Derby and Notts'!C20</f>
        <v>50m</v>
      </c>
      <c r="O40" s="112" t="str">
        <f t="shared" si="11"/>
        <v>Breaststroke0050</v>
      </c>
      <c r="P40" s="112" t="str">
        <f t="shared" si="12"/>
        <v>07</v>
      </c>
      <c r="Q40" s="119" t="s">
        <v>184</v>
      </c>
      <c r="R40" s="120"/>
      <c r="S40" s="122" t="str">
        <f t="shared" si="7"/>
        <v/>
      </c>
    </row>
    <row r="41" spans="2:19" x14ac:dyDescent="0.15">
      <c r="B41" s="112">
        <v>2</v>
      </c>
      <c r="C41" s="106">
        <f>'Results - Derby and Notts'!A22</f>
        <v>9</v>
      </c>
      <c r="D41" s="106" t="str">
        <f>IF(LEFT('Results - Derby and Notts'!E22,1)="O","M",IF(LEFT('Results - Derby and Notts'!E22,1)="F","F",IF(LEFT('Results - Derby and Notts'!E22,1)="B","M",IF(LEFT('Results - Derby and Notts'!E22,1)="G","F","ERROR"))))</f>
        <v>M</v>
      </c>
      <c r="E41" s="113" t="str">
        <f>PROPER('Lane 2 Team'!F27)</f>
        <v/>
      </c>
      <c r="F41" s="113" t="str">
        <f>PROPER('Lane 2 Team'!G27)</f>
        <v/>
      </c>
      <c r="G41" s="114" t="e">
        <f>VLOOKUP(Instructions!$F$27,Clubs,3,FALSE)</f>
        <v>#N/A</v>
      </c>
      <c r="H41" s="115">
        <f>'Lane 2 Team'!H27</f>
        <v>0</v>
      </c>
      <c r="I41" s="112" t="str">
        <f t="shared" si="8"/>
        <v>000100</v>
      </c>
      <c r="J41" s="116" t="str">
        <f>'Results - Derby and Notts'!J23</f>
        <v>np</v>
      </c>
      <c r="K41" s="112" t="str">
        <f t="shared" si="9"/>
        <v>np</v>
      </c>
      <c r="L41" s="117" t="str">
        <f t="shared" si="10"/>
        <v>np</v>
      </c>
      <c r="M41" s="118" t="str">
        <f>'Results - Derby and Notts'!D22</f>
        <v>Backstroke</v>
      </c>
      <c r="N41" s="106" t="str">
        <f>'Results - Derby and Notts'!C22</f>
        <v>50m</v>
      </c>
      <c r="O41" s="112" t="str">
        <f t="shared" si="11"/>
        <v>Backstroke0050</v>
      </c>
      <c r="P41" s="112" t="str">
        <f t="shared" si="12"/>
        <v>13</v>
      </c>
      <c r="Q41" s="119" t="s">
        <v>184</v>
      </c>
      <c r="R41" s="120"/>
      <c r="S41" s="122" t="str">
        <f t="shared" si="7"/>
        <v/>
      </c>
    </row>
    <row r="42" spans="2:19" x14ac:dyDescent="0.15">
      <c r="B42" s="112">
        <v>2</v>
      </c>
      <c r="C42" s="106">
        <f>'Results - Derby and Notts'!A24</f>
        <v>10</v>
      </c>
      <c r="D42" s="106" t="str">
        <f>IF(LEFT('Results - Derby and Notts'!E24,1)="O","M",IF(LEFT('Results - Derby and Notts'!E24,1)="F","F",IF(LEFT('Results - Derby and Notts'!E24,1)="B","M",IF(LEFT('Results - Derby and Notts'!E24,1)="G","F","ERROR"))))</f>
        <v>F</v>
      </c>
      <c r="E42" s="113" t="str">
        <f>PROPER('Lane 2 Team'!F28)</f>
        <v/>
      </c>
      <c r="F42" s="113" t="str">
        <f>PROPER('Lane 2 Team'!G28)</f>
        <v/>
      </c>
      <c r="G42" s="114" t="e">
        <f>VLOOKUP(Instructions!$F$27,Clubs,3,FALSE)</f>
        <v>#N/A</v>
      </c>
      <c r="H42" s="115">
        <f>'Lane 2 Team'!H28</f>
        <v>0</v>
      </c>
      <c r="I42" s="112" t="str">
        <f t="shared" si="8"/>
        <v>000100</v>
      </c>
      <c r="J42" s="116" t="str">
        <f>'Results - Derby and Notts'!J25</f>
        <v>np</v>
      </c>
      <c r="K42" s="112" t="str">
        <f t="shared" si="9"/>
        <v>np</v>
      </c>
      <c r="L42" s="117" t="str">
        <f t="shared" si="10"/>
        <v>np</v>
      </c>
      <c r="M42" s="118" t="str">
        <f>'Results - Derby and Notts'!D24</f>
        <v>Backstroke</v>
      </c>
      <c r="N42" s="106" t="str">
        <f>'Results - Derby and Notts'!C24</f>
        <v>50m</v>
      </c>
      <c r="O42" s="112" t="str">
        <f t="shared" si="11"/>
        <v>Backstroke0050</v>
      </c>
      <c r="P42" s="112" t="str">
        <f t="shared" si="12"/>
        <v>13</v>
      </c>
      <c r="Q42" s="119" t="s">
        <v>184</v>
      </c>
      <c r="R42" s="120"/>
      <c r="S42" s="122" t="str">
        <f t="shared" si="7"/>
        <v/>
      </c>
    </row>
    <row r="43" spans="2:19" x14ac:dyDescent="0.15">
      <c r="B43" s="112">
        <v>2</v>
      </c>
      <c r="C43" s="106">
        <f>'Results - Derby and Notts'!A26</f>
        <v>11</v>
      </c>
      <c r="D43" s="106" t="str">
        <f>IF(LEFT('Results - Derby and Notts'!E26,1)="O","M",IF(LEFT('Results - Derby and Notts'!E26,1)="F","F",IF(LEFT('Results - Derby and Notts'!E26,1)="B","M",IF(LEFT('Results - Derby and Notts'!E26,1)="G","F","ERROR"))))</f>
        <v>M</v>
      </c>
      <c r="E43" s="113" t="str">
        <f>PROPER('Lane 2 Team'!F29)</f>
        <v/>
      </c>
      <c r="F43" s="113" t="str">
        <f>PROPER('Lane 2 Team'!G29)</f>
        <v/>
      </c>
      <c r="G43" s="114" t="e">
        <f>VLOOKUP(Instructions!$F$27,Clubs,3,FALSE)</f>
        <v>#N/A</v>
      </c>
      <c r="H43" s="115">
        <f>'Lane 2 Team'!H29</f>
        <v>0</v>
      </c>
      <c r="I43" s="112" t="str">
        <f t="shared" si="8"/>
        <v>000100</v>
      </c>
      <c r="J43" s="116" t="str">
        <f>'Results - Derby and Notts'!J27</f>
        <v>np</v>
      </c>
      <c r="K43" s="112" t="str">
        <f t="shared" si="9"/>
        <v>np</v>
      </c>
      <c r="L43" s="117" t="str">
        <f t="shared" si="10"/>
        <v>np</v>
      </c>
      <c r="M43" s="118" t="str">
        <f>'Results - Derby and Notts'!D26</f>
        <v>Butterfly</v>
      </c>
      <c r="N43" s="106" t="str">
        <f>'Results - Derby and Notts'!C26</f>
        <v>50m</v>
      </c>
      <c r="O43" s="112" t="str">
        <f t="shared" si="11"/>
        <v>Butterfly0050</v>
      </c>
      <c r="P43" s="112" t="str">
        <f t="shared" si="12"/>
        <v>10</v>
      </c>
      <c r="Q43" s="119" t="s">
        <v>184</v>
      </c>
      <c r="R43" s="120"/>
      <c r="S43" s="122" t="str">
        <f t="shared" si="7"/>
        <v/>
      </c>
    </row>
    <row r="44" spans="2:19" x14ac:dyDescent="0.15">
      <c r="B44" s="112">
        <v>2</v>
      </c>
      <c r="C44" s="106">
        <f>'Results - Derby and Notts'!A28</f>
        <v>12</v>
      </c>
      <c r="D44" s="106" t="str">
        <f>IF(LEFT('Results - Derby and Notts'!E28,1)="O","M",IF(LEFT('Results - Derby and Notts'!E28,1)="F","F",IF(LEFT('Results - Derby and Notts'!E28,1)="B","M",IF(LEFT('Results - Derby and Notts'!E28,1)="G","F","ERROR"))))</f>
        <v>F</v>
      </c>
      <c r="E44" s="113" t="str">
        <f>PROPER('Lane 2 Team'!F30)</f>
        <v/>
      </c>
      <c r="F44" s="113" t="str">
        <f>PROPER('Lane 2 Team'!G30)</f>
        <v/>
      </c>
      <c r="G44" s="114" t="e">
        <f>VLOOKUP(Instructions!$F$27,Clubs,3,FALSE)</f>
        <v>#N/A</v>
      </c>
      <c r="H44" s="115">
        <f>'Lane 2 Team'!H30</f>
        <v>0</v>
      </c>
      <c r="I44" s="112" t="str">
        <f t="shared" si="8"/>
        <v>000100</v>
      </c>
      <c r="J44" s="116" t="str">
        <f>'Results - Derby and Notts'!J29</f>
        <v>np</v>
      </c>
      <c r="K44" s="112" t="str">
        <f t="shared" si="9"/>
        <v>np</v>
      </c>
      <c r="L44" s="117" t="str">
        <f t="shared" si="10"/>
        <v>np</v>
      </c>
      <c r="M44" s="118" t="str">
        <f>'Results - Derby and Notts'!D28</f>
        <v>Butterfly</v>
      </c>
      <c r="N44" s="106" t="str">
        <f>'Results - Derby and Notts'!C28</f>
        <v>50m</v>
      </c>
      <c r="O44" s="112" t="str">
        <f t="shared" si="11"/>
        <v>Butterfly0050</v>
      </c>
      <c r="P44" s="112" t="str">
        <f t="shared" si="12"/>
        <v>10</v>
      </c>
      <c r="Q44" s="119" t="s">
        <v>184</v>
      </c>
      <c r="R44" s="120"/>
      <c r="S44" s="122" t="str">
        <f t="shared" si="7"/>
        <v/>
      </c>
    </row>
    <row r="45" spans="2:19" x14ac:dyDescent="0.15">
      <c r="B45" s="112">
        <v>2</v>
      </c>
      <c r="C45" s="106">
        <f>'Results - Derby and Notts'!A30</f>
        <v>13</v>
      </c>
      <c r="D45" s="106" t="str">
        <f>IF(LEFT('Results - Derby and Notts'!E30,1)="O","M",IF(LEFT('Results - Derby and Notts'!E30,1)="F","F",IF(LEFT('Results - Derby and Notts'!E30,1)="B","M",IF(LEFT('Results - Derby and Notts'!E30,1)="G","F","ERROR"))))</f>
        <v>M</v>
      </c>
      <c r="E45" s="113" t="str">
        <f>PROPER('Lane 2 Team'!F31)</f>
        <v/>
      </c>
      <c r="F45" s="113" t="str">
        <f>PROPER('Lane 2 Team'!G31)</f>
        <v/>
      </c>
      <c r="G45" s="114" t="e">
        <f>VLOOKUP(Instructions!$F$27,Clubs,3,FALSE)</f>
        <v>#N/A</v>
      </c>
      <c r="H45" s="115">
        <f>'Lane 2 Team'!H31</f>
        <v>0</v>
      </c>
      <c r="I45" s="112" t="str">
        <f t="shared" si="8"/>
        <v>000100</v>
      </c>
      <c r="J45" s="116" t="str">
        <f>'Results - Derby and Notts'!J31</f>
        <v>np</v>
      </c>
      <c r="K45" s="112" t="str">
        <f t="shared" si="9"/>
        <v>np</v>
      </c>
      <c r="L45" s="117" t="str">
        <f t="shared" si="10"/>
        <v>np</v>
      </c>
      <c r="M45" s="118" t="str">
        <f>'Results - Derby and Notts'!D30</f>
        <v>Breaststroke</v>
      </c>
      <c r="N45" s="106" t="str">
        <f>'Results - Derby and Notts'!C30</f>
        <v>25m</v>
      </c>
      <c r="O45" s="112" t="str">
        <f t="shared" si="11"/>
        <v>Breaststroke0025</v>
      </c>
      <c r="P45" s="112" t="str">
        <f t="shared" si="12"/>
        <v>23</v>
      </c>
      <c r="Q45" s="119" t="s">
        <v>184</v>
      </c>
      <c r="R45" s="120"/>
      <c r="S45" s="122" t="str">
        <f t="shared" si="7"/>
        <v/>
      </c>
    </row>
    <row r="46" spans="2:19" x14ac:dyDescent="0.15">
      <c r="B46" s="112">
        <v>2</v>
      </c>
      <c r="C46" s="106">
        <f>'Results - Derby and Notts'!A32</f>
        <v>14</v>
      </c>
      <c r="D46" s="106" t="str">
        <f>IF(LEFT('Results - Derby and Notts'!E32,1)="O","M",IF(LEFT('Results - Derby and Notts'!E32,1)="F","F",IF(LEFT('Results - Derby and Notts'!E32,1)="B","M",IF(LEFT('Results - Derby and Notts'!E32,1)="G","F","ERROR"))))</f>
        <v>F</v>
      </c>
      <c r="E46" s="113" t="str">
        <f>PROPER('Lane 2 Team'!F32)</f>
        <v/>
      </c>
      <c r="F46" s="113" t="str">
        <f>PROPER('Lane 2 Team'!G32)</f>
        <v/>
      </c>
      <c r="G46" s="114" t="e">
        <f>VLOOKUP(Instructions!$F$27,Clubs,3,FALSE)</f>
        <v>#N/A</v>
      </c>
      <c r="H46" s="115">
        <f>'Lane 2 Team'!H32</f>
        <v>0</v>
      </c>
      <c r="I46" s="112" t="str">
        <f t="shared" si="8"/>
        <v>000100</v>
      </c>
      <c r="J46" s="116" t="str">
        <f>'Results - Derby and Notts'!J33</f>
        <v>np</v>
      </c>
      <c r="K46" s="112" t="str">
        <f t="shared" si="9"/>
        <v>np</v>
      </c>
      <c r="L46" s="117" t="str">
        <f t="shared" si="10"/>
        <v>np</v>
      </c>
      <c r="M46" s="118" t="str">
        <f>'Results - Derby and Notts'!D32</f>
        <v>Breaststroke</v>
      </c>
      <c r="N46" s="106" t="str">
        <f>'Results - Derby and Notts'!C32</f>
        <v>25m</v>
      </c>
      <c r="O46" s="112" t="str">
        <f t="shared" si="11"/>
        <v>Breaststroke0025</v>
      </c>
      <c r="P46" s="112" t="str">
        <f t="shared" si="12"/>
        <v>23</v>
      </c>
      <c r="Q46" s="119" t="s">
        <v>184</v>
      </c>
      <c r="R46" s="120"/>
      <c r="S46" s="122" t="str">
        <f t="shared" si="7"/>
        <v/>
      </c>
    </row>
    <row r="47" spans="2:19" x14ac:dyDescent="0.15">
      <c r="B47" s="112">
        <v>2</v>
      </c>
      <c r="C47" s="106">
        <f>'Results - Derby and Notts'!A34</f>
        <v>15</v>
      </c>
      <c r="D47" s="106" t="str">
        <f>IF(LEFT('Results - Derby and Notts'!E34,1)="O","M",IF(LEFT('Results - Derby and Notts'!E34,1)="F","F",IF(LEFT('Results - Derby and Notts'!E34,1)="B","M",IF(LEFT('Results - Derby and Notts'!E34,1)="G","F","ERROR"))))</f>
        <v>M</v>
      </c>
      <c r="E47" s="113" t="str">
        <f>PROPER('Lane 2 Team'!F33)</f>
        <v/>
      </c>
      <c r="F47" s="113" t="str">
        <f>PROPER('Lane 2 Team'!G33)</f>
        <v/>
      </c>
      <c r="G47" s="114" t="e">
        <f>VLOOKUP(Instructions!$F$27,Clubs,3,FALSE)</f>
        <v>#N/A</v>
      </c>
      <c r="H47" s="115">
        <f>'Lane 2 Team'!H33</f>
        <v>0</v>
      </c>
      <c r="I47" s="112" t="str">
        <f t="shared" si="8"/>
        <v>000100</v>
      </c>
      <c r="J47" s="116" t="str">
        <f>'Results - Derby and Notts'!J35</f>
        <v>np</v>
      </c>
      <c r="K47" s="112" t="str">
        <f t="shared" si="9"/>
        <v>np</v>
      </c>
      <c r="L47" s="117" t="str">
        <f t="shared" si="10"/>
        <v>np</v>
      </c>
      <c r="M47" s="118" t="str">
        <f>'Results - Derby and Notts'!D34</f>
        <v>Backstroke</v>
      </c>
      <c r="N47" s="106" t="str">
        <f>'Results - Derby and Notts'!C34</f>
        <v>50m</v>
      </c>
      <c r="O47" s="112" t="str">
        <f t="shared" si="11"/>
        <v>Backstroke0050</v>
      </c>
      <c r="P47" s="112" t="str">
        <f t="shared" si="12"/>
        <v>13</v>
      </c>
      <c r="Q47" s="119" t="s">
        <v>184</v>
      </c>
      <c r="R47" s="120"/>
      <c r="S47" s="122" t="str">
        <f t="shared" si="7"/>
        <v/>
      </c>
    </row>
    <row r="48" spans="2:19" x14ac:dyDescent="0.15">
      <c r="B48" s="112">
        <v>2</v>
      </c>
      <c r="C48" s="106">
        <f>'Results - Derby and Notts'!A36</f>
        <v>16</v>
      </c>
      <c r="D48" s="106" t="str">
        <f>IF(LEFT('Results - Derby and Notts'!E36,1)="O","M",IF(LEFT('Results - Derby and Notts'!E36,1)="F","F",IF(LEFT('Results - Derby and Notts'!E36,1)="B","M",IF(LEFT('Results - Derby and Notts'!E36,1)="G","F","ERROR"))))</f>
        <v>F</v>
      </c>
      <c r="E48" s="113" t="str">
        <f>PROPER('Lane 2 Team'!F34)</f>
        <v/>
      </c>
      <c r="F48" s="113" t="str">
        <f>PROPER('Lane 2 Team'!G34)</f>
        <v/>
      </c>
      <c r="G48" s="114" t="e">
        <f>VLOOKUP(Instructions!$F$27,Clubs,3,FALSE)</f>
        <v>#N/A</v>
      </c>
      <c r="H48" s="115">
        <f>'Lane 2 Team'!H34</f>
        <v>0</v>
      </c>
      <c r="I48" s="112" t="str">
        <f t="shared" si="8"/>
        <v>000100</v>
      </c>
      <c r="J48" s="116" t="str">
        <f>'Results - Derby and Notts'!J37</f>
        <v>np</v>
      </c>
      <c r="K48" s="112" t="str">
        <f t="shared" si="9"/>
        <v>np</v>
      </c>
      <c r="L48" s="117" t="str">
        <f t="shared" si="10"/>
        <v>np</v>
      </c>
      <c r="M48" s="118" t="str">
        <f>'Results - Derby and Notts'!D36</f>
        <v>Backstroke</v>
      </c>
      <c r="N48" s="106" t="str">
        <f>'Results - Derby and Notts'!C36</f>
        <v>50m</v>
      </c>
      <c r="O48" s="112" t="str">
        <f t="shared" si="11"/>
        <v>Backstroke0050</v>
      </c>
      <c r="P48" s="112" t="str">
        <f t="shared" si="12"/>
        <v>13</v>
      </c>
      <c r="Q48" s="119" t="s">
        <v>184</v>
      </c>
      <c r="R48" s="120"/>
      <c r="S48" s="122" t="str">
        <f t="shared" si="7"/>
        <v/>
      </c>
    </row>
    <row r="49" spans="2:19" x14ac:dyDescent="0.15">
      <c r="B49" s="112">
        <v>2</v>
      </c>
      <c r="C49" s="106">
        <f>'Results - Derby and Notts'!A38</f>
        <v>17</v>
      </c>
      <c r="D49" s="106" t="str">
        <f>IF(LEFT('Results - Derby and Notts'!E38,1)="O","M",IF(LEFT('Results - Derby and Notts'!E38,1)="F","F",IF(LEFT('Results - Derby and Notts'!E38,1)="B","M",IF(LEFT('Results - Derby and Notts'!E38,1)="G","F","ERROR"))))</f>
        <v>M</v>
      </c>
      <c r="E49" s="113" t="str">
        <f>PROPER('Lane 2 Team'!F35)</f>
        <v/>
      </c>
      <c r="F49" s="113" t="str">
        <f>PROPER('Lane 2 Team'!G35)</f>
        <v/>
      </c>
      <c r="G49" s="114" t="e">
        <f>VLOOKUP(Instructions!$F$27,Clubs,3,FALSE)</f>
        <v>#N/A</v>
      </c>
      <c r="H49" s="115">
        <f>'Lane 2 Team'!H35</f>
        <v>0</v>
      </c>
      <c r="I49" s="112" t="str">
        <f t="shared" si="8"/>
        <v>000100</v>
      </c>
      <c r="J49" s="116" t="str">
        <f>'Results - Derby and Notts'!J39</f>
        <v>np</v>
      </c>
      <c r="K49" s="112" t="str">
        <f t="shared" si="9"/>
        <v>np</v>
      </c>
      <c r="L49" s="117" t="str">
        <f t="shared" si="10"/>
        <v>np</v>
      </c>
      <c r="M49" s="118" t="str">
        <f>'Results - Derby and Notts'!D38</f>
        <v>Butterfly</v>
      </c>
      <c r="N49" s="106" t="str">
        <f>'Results - Derby and Notts'!C38</f>
        <v>50m</v>
      </c>
      <c r="O49" s="112" t="str">
        <f t="shared" si="11"/>
        <v>Butterfly0050</v>
      </c>
      <c r="P49" s="112" t="str">
        <f t="shared" si="12"/>
        <v>10</v>
      </c>
      <c r="Q49" s="119" t="s">
        <v>184</v>
      </c>
      <c r="R49" s="120"/>
      <c r="S49" s="122" t="str">
        <f t="shared" si="7"/>
        <v/>
      </c>
    </row>
    <row r="50" spans="2:19" x14ac:dyDescent="0.15">
      <c r="B50" s="112">
        <v>2</v>
      </c>
      <c r="C50" s="106">
        <f>'Results - Derby and Notts'!A40</f>
        <v>18</v>
      </c>
      <c r="D50" s="106" t="str">
        <f>IF(LEFT('Results - Derby and Notts'!E40,1)="O","M",IF(LEFT('Results - Derby and Notts'!E40,1)="F","F",IF(LEFT('Results - Derby and Notts'!E40,1)="B","M",IF(LEFT('Results - Derby and Notts'!E40,1)="G","F","ERROR"))))</f>
        <v>F</v>
      </c>
      <c r="E50" s="113" t="str">
        <f>PROPER('Lane 2 Team'!F36)</f>
        <v/>
      </c>
      <c r="F50" s="113" t="str">
        <f>PROPER('Lane 2 Team'!G36)</f>
        <v/>
      </c>
      <c r="G50" s="114" t="e">
        <f>VLOOKUP(Instructions!$F$27,Clubs,3,FALSE)</f>
        <v>#N/A</v>
      </c>
      <c r="H50" s="115">
        <f>'Lane 2 Team'!H36</f>
        <v>0</v>
      </c>
      <c r="I50" s="112" t="str">
        <f t="shared" si="8"/>
        <v>000100</v>
      </c>
      <c r="J50" s="116" t="str">
        <f>'Results - Derby and Notts'!J41</f>
        <v>np</v>
      </c>
      <c r="K50" s="112" t="str">
        <f t="shared" si="9"/>
        <v>np</v>
      </c>
      <c r="L50" s="117" t="str">
        <f t="shared" si="10"/>
        <v>np</v>
      </c>
      <c r="M50" s="118" t="str">
        <f>'Results - Derby and Notts'!D40</f>
        <v>Butterfly</v>
      </c>
      <c r="N50" s="106" t="str">
        <f>'Results - Derby and Notts'!C40</f>
        <v>50m</v>
      </c>
      <c r="O50" s="112" t="str">
        <f t="shared" si="11"/>
        <v>Butterfly0050</v>
      </c>
      <c r="P50" s="112" t="str">
        <f t="shared" si="12"/>
        <v>10</v>
      </c>
      <c r="Q50" s="119" t="s">
        <v>184</v>
      </c>
      <c r="R50" s="120"/>
      <c r="S50" s="122" t="str">
        <f t="shared" si="7"/>
        <v/>
      </c>
    </row>
    <row r="51" spans="2:19" x14ac:dyDescent="0.15">
      <c r="B51" s="112">
        <v>2</v>
      </c>
      <c r="C51" s="106">
        <f>'Results - Derby and Notts'!A42</f>
        <v>19</v>
      </c>
      <c r="D51" s="106" t="str">
        <f>IF(LEFT('Results - Derby and Notts'!E42,1)="O","M",IF(LEFT('Results - Derby and Notts'!E42,1)="F","F",IF(LEFT('Results - Derby and Notts'!E42,1)="B","M",IF(LEFT('Results - Derby and Notts'!E42,1)="G","F","ERROR"))))</f>
        <v>M</v>
      </c>
      <c r="E51" s="113" t="str">
        <f>PROPER('Lane 2 Team'!F37)</f>
        <v/>
      </c>
      <c r="F51" s="113" t="str">
        <f>PROPER('Lane 2 Team'!G37)</f>
        <v/>
      </c>
      <c r="G51" s="114" t="e">
        <f>VLOOKUP(Instructions!$F$27,Clubs,3,FALSE)</f>
        <v>#N/A</v>
      </c>
      <c r="H51" s="115">
        <f>'Lane 2 Team'!H37</f>
        <v>0</v>
      </c>
      <c r="I51" s="112" t="str">
        <f t="shared" si="8"/>
        <v>000100</v>
      </c>
      <c r="J51" s="116" t="str">
        <f>'Results - Derby and Notts'!J43</f>
        <v>np</v>
      </c>
      <c r="K51" s="112" t="str">
        <f t="shared" si="9"/>
        <v>np</v>
      </c>
      <c r="L51" s="117" t="str">
        <f t="shared" si="10"/>
        <v>np</v>
      </c>
      <c r="M51" s="118" t="str">
        <f>'Results - Derby and Notts'!D42</f>
        <v>Freestyle</v>
      </c>
      <c r="N51" s="106" t="str">
        <f>'Results - Derby and Notts'!C42</f>
        <v>50m</v>
      </c>
      <c r="O51" s="112" t="str">
        <f t="shared" si="11"/>
        <v>Freestyle0050</v>
      </c>
      <c r="P51" s="112" t="str">
        <f t="shared" si="12"/>
        <v>01</v>
      </c>
      <c r="Q51" s="119" t="s">
        <v>184</v>
      </c>
      <c r="R51" s="120"/>
      <c r="S51" s="122" t="str">
        <f t="shared" si="7"/>
        <v/>
      </c>
    </row>
    <row r="52" spans="2:19" x14ac:dyDescent="0.15">
      <c r="B52" s="112">
        <v>2</v>
      </c>
      <c r="C52" s="106">
        <f>'Results - Derby and Notts'!A44</f>
        <v>20</v>
      </c>
      <c r="D52" s="106" t="str">
        <f>IF(LEFT('Results - Derby and Notts'!E44,1)="O","M",IF(LEFT('Results - Derby and Notts'!E44,1)="F","F",IF(LEFT('Results - Derby and Notts'!E44,1)="B","M",IF(LEFT('Results - Derby and Notts'!E44,1)="G","F","ERROR"))))</f>
        <v>F</v>
      </c>
      <c r="E52" s="113" t="str">
        <f>PROPER('Lane 2 Team'!F38)</f>
        <v/>
      </c>
      <c r="F52" s="113" t="str">
        <f>PROPER('Lane 2 Team'!G38)</f>
        <v/>
      </c>
      <c r="G52" s="114" t="e">
        <f>VLOOKUP(Instructions!$F$27,Clubs,3,FALSE)</f>
        <v>#N/A</v>
      </c>
      <c r="H52" s="115">
        <f>'Lane 2 Team'!H38</f>
        <v>0</v>
      </c>
      <c r="I52" s="112" t="str">
        <f t="shared" si="8"/>
        <v>000100</v>
      </c>
      <c r="J52" s="116" t="str">
        <f>'Results - Derby and Notts'!J45</f>
        <v>np</v>
      </c>
      <c r="K52" s="112" t="str">
        <f t="shared" si="9"/>
        <v>np</v>
      </c>
      <c r="L52" s="117" t="str">
        <f t="shared" si="10"/>
        <v>np</v>
      </c>
      <c r="M52" s="118" t="str">
        <f>'Results - Derby and Notts'!D44</f>
        <v>Freestyle</v>
      </c>
      <c r="N52" s="106" t="str">
        <f>'Results - Derby and Notts'!C44</f>
        <v>50m</v>
      </c>
      <c r="O52" s="112" t="str">
        <f t="shared" si="11"/>
        <v>Freestyle0050</v>
      </c>
      <c r="P52" s="112" t="str">
        <f t="shared" si="12"/>
        <v>01</v>
      </c>
      <c r="Q52" s="119" t="s">
        <v>184</v>
      </c>
      <c r="R52" s="120"/>
      <c r="S52" s="122" t="str">
        <f t="shared" si="7"/>
        <v/>
      </c>
    </row>
    <row r="53" spans="2:19" x14ac:dyDescent="0.15">
      <c r="B53" s="112">
        <v>2</v>
      </c>
      <c r="C53" s="106">
        <f>'Results - Derby and Notts'!A46</f>
        <v>21</v>
      </c>
      <c r="D53" s="106" t="str">
        <f>IF(LEFT('Results - Derby and Notts'!E46,1)="O","M",IF(LEFT('Results - Derby and Notts'!E46,1)="F","F",IF(LEFT('Results - Derby and Notts'!E46,1)="B","M",IF(LEFT('Results - Derby and Notts'!E46,1)="G","F","ERROR"))))</f>
        <v>M</v>
      </c>
      <c r="E53" s="113" t="str">
        <f>PROPER('Lane 2 Team'!F39)</f>
        <v/>
      </c>
      <c r="F53" s="113" t="str">
        <f>PROPER('Lane 2 Team'!G39)</f>
        <v/>
      </c>
      <c r="G53" s="114" t="e">
        <f>VLOOKUP(Instructions!$F$27,Clubs,3,FALSE)</f>
        <v>#N/A</v>
      </c>
      <c r="H53" s="115">
        <f>'Lane 2 Team'!H39</f>
        <v>0</v>
      </c>
      <c r="I53" s="112" t="str">
        <f t="shared" si="8"/>
        <v>000100</v>
      </c>
      <c r="J53" s="116" t="str">
        <f>'Results - Derby and Notts'!J47</f>
        <v>np</v>
      </c>
      <c r="K53" s="112" t="str">
        <f t="shared" si="9"/>
        <v>np</v>
      </c>
      <c r="L53" s="117" t="str">
        <f t="shared" si="10"/>
        <v>np</v>
      </c>
      <c r="M53" s="118" t="str">
        <f>'Results - Derby and Notts'!D46</f>
        <v>Backstroke</v>
      </c>
      <c r="N53" s="106" t="str">
        <f>'Results - Derby and Notts'!C46</f>
        <v>25m</v>
      </c>
      <c r="O53" s="112" t="str">
        <f t="shared" si="11"/>
        <v>Backstroke0025</v>
      </c>
      <c r="P53" s="112" t="str">
        <f t="shared" si="12"/>
        <v>27</v>
      </c>
      <c r="Q53" s="119" t="s">
        <v>184</v>
      </c>
      <c r="R53" s="120"/>
      <c r="S53" s="122" t="str">
        <f t="shared" si="7"/>
        <v/>
      </c>
    </row>
    <row r="54" spans="2:19" x14ac:dyDescent="0.15">
      <c r="B54" s="112">
        <v>2</v>
      </c>
      <c r="C54" s="106">
        <f>'Results - Derby and Notts'!A48</f>
        <v>22</v>
      </c>
      <c r="D54" s="106" t="str">
        <f>IF(LEFT('Results - Derby and Notts'!E48,1)="O","M",IF(LEFT('Results - Derby and Notts'!E48,1)="F","F",IF(LEFT('Results - Derby and Notts'!E48,1)="B","M",IF(LEFT('Results - Derby and Notts'!E48,1)="G","F","ERROR"))))</f>
        <v>F</v>
      </c>
      <c r="E54" s="113" t="str">
        <f>PROPER('Lane 2 Team'!F40)</f>
        <v/>
      </c>
      <c r="F54" s="113" t="str">
        <f>PROPER('Lane 2 Team'!G40)</f>
        <v/>
      </c>
      <c r="G54" s="114" t="e">
        <f>VLOOKUP(Instructions!$F$27,Clubs,3,FALSE)</f>
        <v>#N/A</v>
      </c>
      <c r="H54" s="115">
        <f>'Lane 2 Team'!H40</f>
        <v>0</v>
      </c>
      <c r="I54" s="112" t="str">
        <f t="shared" si="8"/>
        <v>000100</v>
      </c>
      <c r="J54" s="116" t="str">
        <f>'Results - Derby and Notts'!J49</f>
        <v>np</v>
      </c>
      <c r="K54" s="112" t="str">
        <f t="shared" si="9"/>
        <v>np</v>
      </c>
      <c r="L54" s="117" t="str">
        <f t="shared" si="10"/>
        <v>np</v>
      </c>
      <c r="M54" s="118" t="str">
        <f>'Results - Derby and Notts'!D48</f>
        <v>Backstroke</v>
      </c>
      <c r="N54" s="106" t="str">
        <f>'Results - Derby and Notts'!C48</f>
        <v>25m</v>
      </c>
      <c r="O54" s="112" t="str">
        <f t="shared" si="11"/>
        <v>Backstroke0025</v>
      </c>
      <c r="P54" s="112" t="str">
        <f t="shared" si="12"/>
        <v>27</v>
      </c>
      <c r="Q54" s="119" t="s">
        <v>184</v>
      </c>
      <c r="R54" s="120"/>
      <c r="S54" s="122" t="str">
        <f t="shared" si="7"/>
        <v/>
      </c>
    </row>
    <row r="55" spans="2:19" x14ac:dyDescent="0.15">
      <c r="B55" s="112">
        <v>2</v>
      </c>
      <c r="C55" s="106">
        <f>'Results - Derby and Notts'!A50</f>
        <v>23</v>
      </c>
      <c r="D55" s="106" t="str">
        <f>IF(LEFT('Results - Derby and Notts'!E50,1)="O","M",IF(LEFT('Results - Derby and Notts'!E50,1)="F","F",IF(LEFT('Results - Derby and Notts'!E50,1)="B","M",IF(LEFT('Results - Derby and Notts'!E50,1)="G","F","ERROR"))))</f>
        <v>M</v>
      </c>
      <c r="E55" s="113" t="str">
        <f>PROPER('Lane 2 Team'!F41)</f>
        <v/>
      </c>
      <c r="F55" s="113" t="str">
        <f>PROPER('Lane 2 Team'!G41)</f>
        <v/>
      </c>
      <c r="G55" s="114" t="e">
        <f>VLOOKUP(Instructions!$F$27,Clubs,3,FALSE)</f>
        <v>#N/A</v>
      </c>
      <c r="H55" s="115">
        <f>'Lane 2 Team'!H41</f>
        <v>0</v>
      </c>
      <c r="I55" s="112" t="str">
        <f t="shared" si="8"/>
        <v>000100</v>
      </c>
      <c r="J55" s="116" t="str">
        <f>'Results - Derby and Notts'!J51</f>
        <v>np</v>
      </c>
      <c r="K55" s="112" t="str">
        <f t="shared" si="9"/>
        <v>np</v>
      </c>
      <c r="L55" s="117" t="str">
        <f t="shared" si="10"/>
        <v>np</v>
      </c>
      <c r="M55" s="118" t="str">
        <f>'Results - Derby and Notts'!D50</f>
        <v>Butterfly</v>
      </c>
      <c r="N55" s="106" t="str">
        <f>'Results - Derby and Notts'!C50</f>
        <v>50m</v>
      </c>
      <c r="O55" s="112" t="str">
        <f t="shared" si="11"/>
        <v>Butterfly0050</v>
      </c>
      <c r="P55" s="112" t="str">
        <f t="shared" si="12"/>
        <v>10</v>
      </c>
      <c r="Q55" s="119" t="s">
        <v>184</v>
      </c>
      <c r="R55" s="120"/>
      <c r="S55" s="122" t="str">
        <f t="shared" si="7"/>
        <v/>
      </c>
    </row>
    <row r="56" spans="2:19" x14ac:dyDescent="0.15">
      <c r="B56" s="112">
        <v>2</v>
      </c>
      <c r="C56" s="106">
        <f>'Results - Derby and Notts'!A52</f>
        <v>24</v>
      </c>
      <c r="D56" s="106" t="str">
        <f>IF(LEFT('Results - Derby and Notts'!E52,1)="O","M",IF(LEFT('Results - Derby and Notts'!E52,1)="F","F",IF(LEFT('Results - Derby and Notts'!E52,1)="B","M",IF(LEFT('Results - Derby and Notts'!E52,1)="G","F","ERROR"))))</f>
        <v>F</v>
      </c>
      <c r="E56" s="113" t="str">
        <f>PROPER('Lane 2 Team'!F42)</f>
        <v/>
      </c>
      <c r="F56" s="113" t="str">
        <f>PROPER('Lane 2 Team'!G42)</f>
        <v/>
      </c>
      <c r="G56" s="114" t="e">
        <f>VLOOKUP(Instructions!$F$27,Clubs,3,FALSE)</f>
        <v>#N/A</v>
      </c>
      <c r="H56" s="115">
        <f>'Lane 2 Team'!H42</f>
        <v>0</v>
      </c>
      <c r="I56" s="112" t="str">
        <f t="shared" si="8"/>
        <v>000100</v>
      </c>
      <c r="J56" s="116" t="str">
        <f>'Results - Derby and Notts'!J53</f>
        <v>np</v>
      </c>
      <c r="K56" s="112" t="str">
        <f t="shared" si="9"/>
        <v>np</v>
      </c>
      <c r="L56" s="117" t="str">
        <f t="shared" si="10"/>
        <v>np</v>
      </c>
      <c r="M56" s="118" t="str">
        <f>'Results - Derby and Notts'!D52</f>
        <v>Butterfly</v>
      </c>
      <c r="N56" s="106" t="str">
        <f>'Results - Derby and Notts'!C52</f>
        <v>50m</v>
      </c>
      <c r="O56" s="112" t="str">
        <f t="shared" si="11"/>
        <v>Butterfly0050</v>
      </c>
      <c r="P56" s="112" t="str">
        <f t="shared" si="12"/>
        <v>10</v>
      </c>
      <c r="Q56" s="119" t="s">
        <v>184</v>
      </c>
      <c r="R56" s="120"/>
      <c r="S56" s="122" t="str">
        <f t="shared" si="7"/>
        <v/>
      </c>
    </row>
    <row r="57" spans="2:19" x14ac:dyDescent="0.15">
      <c r="B57" s="112">
        <v>2</v>
      </c>
      <c r="C57" s="106">
        <f>'Results - Derby and Notts'!A54</f>
        <v>25</v>
      </c>
      <c r="D57" s="106" t="str">
        <f>IF(LEFT('Results - Derby and Notts'!E54,1)="O","M",IF(LEFT('Results - Derby and Notts'!E54,1)="F","F",IF(LEFT('Results - Derby and Notts'!E54,1)="B","M",IF(LEFT('Results - Derby and Notts'!E54,1)="G","F","ERROR"))))</f>
        <v>M</v>
      </c>
      <c r="E57" s="113" t="str">
        <f>PROPER('Lane 2 Team'!F43)</f>
        <v/>
      </c>
      <c r="F57" s="113" t="str">
        <f>PROPER('Lane 2 Team'!G43)</f>
        <v/>
      </c>
      <c r="G57" s="114" t="e">
        <f>VLOOKUP(Instructions!$F$27,Clubs,3,FALSE)</f>
        <v>#N/A</v>
      </c>
      <c r="H57" s="115">
        <f>'Lane 2 Team'!H43</f>
        <v>0</v>
      </c>
      <c r="I57" s="112" t="str">
        <f t="shared" si="8"/>
        <v>000100</v>
      </c>
      <c r="J57" s="116" t="str">
        <f>'Results - Derby and Notts'!J55</f>
        <v>np</v>
      </c>
      <c r="K57" s="112" t="str">
        <f t="shared" si="9"/>
        <v>np</v>
      </c>
      <c r="L57" s="117" t="str">
        <f t="shared" si="10"/>
        <v>np</v>
      </c>
      <c r="M57" s="118" t="str">
        <f>'Results - Derby and Notts'!D54</f>
        <v>Freestyle</v>
      </c>
      <c r="N57" s="106" t="str">
        <f>'Results - Derby and Notts'!C54</f>
        <v>50m</v>
      </c>
      <c r="O57" s="112" t="str">
        <f t="shared" si="11"/>
        <v>Freestyle0050</v>
      </c>
      <c r="P57" s="112" t="str">
        <f t="shared" si="12"/>
        <v>01</v>
      </c>
      <c r="Q57" s="119" t="s">
        <v>184</v>
      </c>
      <c r="R57" s="120"/>
      <c r="S57" s="122" t="str">
        <f t="shared" si="7"/>
        <v/>
      </c>
    </row>
    <row r="58" spans="2:19" x14ac:dyDescent="0.15">
      <c r="B58" s="112">
        <v>2</v>
      </c>
      <c r="C58" s="106">
        <f>'Results - Derby and Notts'!A56</f>
        <v>26</v>
      </c>
      <c r="D58" s="106" t="str">
        <f>IF(LEFT('Results - Derby and Notts'!E56,1)="O","M",IF(LEFT('Results - Derby and Notts'!E56,1)="F","F",IF(LEFT('Results - Derby and Notts'!E56,1)="B","M",IF(LEFT('Results - Derby and Notts'!E56,1)="G","F","ERROR"))))</f>
        <v>F</v>
      </c>
      <c r="E58" s="113" t="str">
        <f>PROPER('Lane 2 Team'!F44)</f>
        <v/>
      </c>
      <c r="F58" s="113" t="str">
        <f>PROPER('Lane 2 Team'!G44)</f>
        <v/>
      </c>
      <c r="G58" s="114" t="e">
        <f>VLOOKUP(Instructions!$F$27,Clubs,3,FALSE)</f>
        <v>#N/A</v>
      </c>
      <c r="H58" s="115">
        <f>'Lane 2 Team'!H44</f>
        <v>0</v>
      </c>
      <c r="I58" s="112" t="str">
        <f t="shared" si="8"/>
        <v>000100</v>
      </c>
      <c r="J58" s="116" t="str">
        <f>'Results - Derby and Notts'!J57</f>
        <v>np</v>
      </c>
      <c r="K58" s="112" t="str">
        <f t="shared" si="9"/>
        <v>np</v>
      </c>
      <c r="L58" s="117" t="str">
        <f t="shared" si="10"/>
        <v>np</v>
      </c>
      <c r="M58" s="118" t="str">
        <f>'Results - Derby and Notts'!D56</f>
        <v>Freestyle</v>
      </c>
      <c r="N58" s="106" t="str">
        <f>'Results - Derby and Notts'!C56</f>
        <v>50m</v>
      </c>
      <c r="O58" s="112" t="str">
        <f t="shared" si="11"/>
        <v>Freestyle0050</v>
      </c>
      <c r="P58" s="112" t="str">
        <f t="shared" si="12"/>
        <v>01</v>
      </c>
      <c r="Q58" s="119" t="s">
        <v>184</v>
      </c>
      <c r="R58" s="120"/>
      <c r="S58" s="122" t="str">
        <f t="shared" si="7"/>
        <v/>
      </c>
    </row>
    <row r="59" spans="2:19" x14ac:dyDescent="0.15">
      <c r="B59" s="112">
        <v>2</v>
      </c>
      <c r="C59" s="106">
        <f>'Results - Derby and Notts'!A58</f>
        <v>27</v>
      </c>
      <c r="D59" s="106" t="str">
        <f>IF(LEFT('Results - Derby and Notts'!E58,1)="O","M",IF(LEFT('Results - Derby and Notts'!E58,1)="F","F",IF(LEFT('Results - Derby and Notts'!E58,1)="B","M",IF(LEFT('Results - Derby and Notts'!E58,1)="G","F","ERROR"))))</f>
        <v>M</v>
      </c>
      <c r="E59" s="113" t="str">
        <f>PROPER('Lane 2 Team'!F45)</f>
        <v/>
      </c>
      <c r="F59" s="113" t="str">
        <f>PROPER('Lane 2 Team'!G45)</f>
        <v/>
      </c>
      <c r="G59" s="114" t="e">
        <f>VLOOKUP(Instructions!$F$27,Clubs,3,FALSE)</f>
        <v>#N/A</v>
      </c>
      <c r="H59" s="115">
        <f>'Lane 2 Team'!H45</f>
        <v>0</v>
      </c>
      <c r="I59" s="112" t="str">
        <f t="shared" si="8"/>
        <v>000100</v>
      </c>
      <c r="J59" s="116" t="str">
        <f>'Results - Derby and Notts'!J59</f>
        <v>np</v>
      </c>
      <c r="K59" s="112" t="str">
        <f t="shared" si="9"/>
        <v>np</v>
      </c>
      <c r="L59" s="117" t="str">
        <f t="shared" si="10"/>
        <v>np</v>
      </c>
      <c r="M59" s="118" t="str">
        <f>'Results - Derby and Notts'!D58</f>
        <v>Breaststroke</v>
      </c>
      <c r="N59" s="106" t="str">
        <f>'Results - Derby and Notts'!C58</f>
        <v>50m</v>
      </c>
      <c r="O59" s="112" t="str">
        <f t="shared" si="11"/>
        <v>Breaststroke0050</v>
      </c>
      <c r="P59" s="112" t="str">
        <f t="shared" si="12"/>
        <v>07</v>
      </c>
      <c r="Q59" s="119" t="s">
        <v>184</v>
      </c>
      <c r="R59" s="120"/>
      <c r="S59" s="122" t="str">
        <f t="shared" si="7"/>
        <v/>
      </c>
    </row>
    <row r="60" spans="2:19" x14ac:dyDescent="0.15">
      <c r="B60" s="112">
        <v>2</v>
      </c>
      <c r="C60" s="106">
        <f>'Results - Derby and Notts'!A60</f>
        <v>28</v>
      </c>
      <c r="D60" s="106" t="str">
        <f>IF(LEFT('Results - Derby and Notts'!E60,1)="O","M",IF(LEFT('Results - Derby and Notts'!E60,1)="F","F",IF(LEFT('Results - Derby and Notts'!E60,1)="B","M",IF(LEFT('Results - Derby and Notts'!E60,1)="G","F","ERROR"))))</f>
        <v>F</v>
      </c>
      <c r="E60" s="113" t="str">
        <f>PROPER('Lane 2 Team'!F46)</f>
        <v/>
      </c>
      <c r="F60" s="113" t="str">
        <f>PROPER('Lane 2 Team'!G46)</f>
        <v/>
      </c>
      <c r="G60" s="114" t="e">
        <f>VLOOKUP(Instructions!$F$27,Clubs,3,FALSE)</f>
        <v>#N/A</v>
      </c>
      <c r="H60" s="115">
        <f>'Lane 2 Team'!H46</f>
        <v>0</v>
      </c>
      <c r="I60" s="112" t="str">
        <f t="shared" si="8"/>
        <v>000100</v>
      </c>
      <c r="J60" s="116" t="str">
        <f>'Results - Derby and Notts'!J61</f>
        <v>np</v>
      </c>
      <c r="K60" s="112" t="str">
        <f t="shared" si="9"/>
        <v>np</v>
      </c>
      <c r="L60" s="117" t="str">
        <f t="shared" si="10"/>
        <v>np</v>
      </c>
      <c r="M60" s="118" t="str">
        <f>'Results - Derby and Notts'!D60</f>
        <v>Breaststroke</v>
      </c>
      <c r="N60" s="106" t="str">
        <f>'Results - Derby and Notts'!C60</f>
        <v>50m</v>
      </c>
      <c r="O60" s="112" t="str">
        <f t="shared" si="11"/>
        <v>Breaststroke0050</v>
      </c>
      <c r="P60" s="112" t="str">
        <f t="shared" si="12"/>
        <v>07</v>
      </c>
      <c r="Q60" s="119" t="s">
        <v>184</v>
      </c>
      <c r="R60" s="120"/>
      <c r="S60" s="122" t="str">
        <f t="shared" si="7"/>
        <v/>
      </c>
    </row>
    <row r="61" spans="2:19" x14ac:dyDescent="0.15">
      <c r="B61" s="112">
        <v>2</v>
      </c>
      <c r="C61" s="106">
        <f>'Results - Derby and Notts'!A62</f>
        <v>29</v>
      </c>
      <c r="D61" s="106" t="str">
        <f>IF(LEFT('Results - Derby and Notts'!E62,1)="O","M",IF(LEFT('Results - Derby and Notts'!E62,1)="F","F",IF(LEFT('Results - Derby and Notts'!E62,1)="B","M",IF(LEFT('Results - Derby and Notts'!E62,1)="G","F","ERROR"))))</f>
        <v>M</v>
      </c>
      <c r="E61" s="113" t="str">
        <f>PROPER('Lane 2 Team'!F47)</f>
        <v/>
      </c>
      <c r="F61" s="113" t="str">
        <f>PROPER('Lane 2 Team'!G47)</f>
        <v/>
      </c>
      <c r="G61" s="114" t="e">
        <f>VLOOKUP(Instructions!$F$27,Clubs,3,FALSE)</f>
        <v>#N/A</v>
      </c>
      <c r="H61" s="115">
        <f>'Lane 2 Team'!H47</f>
        <v>0</v>
      </c>
      <c r="I61" s="112" t="str">
        <f t="shared" si="8"/>
        <v>000100</v>
      </c>
      <c r="J61" s="116" t="str">
        <f>'Results - Derby and Notts'!J63</f>
        <v>np</v>
      </c>
      <c r="K61" s="112" t="str">
        <f t="shared" si="9"/>
        <v>np</v>
      </c>
      <c r="L61" s="117" t="str">
        <f t="shared" si="10"/>
        <v>np</v>
      </c>
      <c r="M61" s="118" t="str">
        <f>'Results - Derby and Notts'!D62</f>
        <v>Butterfly</v>
      </c>
      <c r="N61" s="106" t="str">
        <f>'Results - Derby and Notts'!C62</f>
        <v>25m</v>
      </c>
      <c r="O61" s="112" t="str">
        <f t="shared" si="11"/>
        <v>Butterfly0025</v>
      </c>
      <c r="P61" s="112" t="str">
        <f t="shared" si="12"/>
        <v>25</v>
      </c>
      <c r="Q61" s="119" t="s">
        <v>184</v>
      </c>
      <c r="R61" s="120"/>
      <c r="S61" s="122" t="str">
        <f t="shared" si="7"/>
        <v/>
      </c>
    </row>
    <row r="62" spans="2:19" x14ac:dyDescent="0.15">
      <c r="B62" s="112">
        <v>2</v>
      </c>
      <c r="C62" s="106">
        <f>'Results - Derby and Notts'!A64</f>
        <v>30</v>
      </c>
      <c r="D62" s="106" t="str">
        <f>IF(LEFT('Results - Derby and Notts'!E64,1)="O","M",IF(LEFT('Results - Derby and Notts'!E64,1)="F","F",IF(LEFT('Results - Derby and Notts'!E64,1)="B","M",IF(LEFT('Results - Derby and Notts'!E64,1)="G","F","ERROR"))))</f>
        <v>F</v>
      </c>
      <c r="E62" s="113" t="str">
        <f>PROPER('Lane 2 Team'!F48)</f>
        <v/>
      </c>
      <c r="F62" s="113" t="str">
        <f>PROPER('Lane 2 Team'!G48)</f>
        <v/>
      </c>
      <c r="G62" s="114" t="e">
        <f>VLOOKUP(Instructions!$F$27,Clubs,3,FALSE)</f>
        <v>#N/A</v>
      </c>
      <c r="H62" s="115">
        <f>'Lane 2 Team'!H48</f>
        <v>0</v>
      </c>
      <c r="I62" s="112" t="str">
        <f t="shared" si="8"/>
        <v>000100</v>
      </c>
      <c r="J62" s="116" t="str">
        <f>'Results - Derby and Notts'!J65</f>
        <v>np</v>
      </c>
      <c r="K62" s="112" t="str">
        <f t="shared" si="9"/>
        <v>np</v>
      </c>
      <c r="L62" s="117" t="str">
        <f t="shared" si="10"/>
        <v>np</v>
      </c>
      <c r="M62" s="118" t="str">
        <f>'Results - Derby and Notts'!D64</f>
        <v>Butterfly</v>
      </c>
      <c r="N62" s="106" t="str">
        <f>'Results - Derby and Notts'!C64</f>
        <v>25m</v>
      </c>
      <c r="O62" s="112" t="str">
        <f t="shared" si="11"/>
        <v>Butterfly0025</v>
      </c>
      <c r="P62" s="112" t="str">
        <f t="shared" si="12"/>
        <v>25</v>
      </c>
      <c r="Q62" s="119" t="s">
        <v>184</v>
      </c>
      <c r="R62" s="120"/>
      <c r="S62" s="122" t="str">
        <f t="shared" si="7"/>
        <v/>
      </c>
    </row>
    <row r="63" spans="2:19" x14ac:dyDescent="0.15">
      <c r="B63" s="112">
        <v>2</v>
      </c>
      <c r="C63" s="106">
        <f>'Results - Derby and Notts'!A66</f>
        <v>31</v>
      </c>
      <c r="D63" s="106" t="str">
        <f>IF(LEFT('Results - Derby and Notts'!E66,1)="O","M",IF(LEFT('Results - Derby and Notts'!E66,1)="F","F",IF(LEFT('Results - Derby and Notts'!E66,1)="B","M",IF(LEFT('Results - Derby and Notts'!E66,1)="G","F","ERROR"))))</f>
        <v>M</v>
      </c>
      <c r="E63" s="113" t="str">
        <f>PROPER('Lane 2 Team'!F49)</f>
        <v/>
      </c>
      <c r="F63" s="113" t="str">
        <f>PROPER('Lane 2 Team'!G49)</f>
        <v/>
      </c>
      <c r="G63" s="114" t="e">
        <f>VLOOKUP(Instructions!$F$27,Clubs,3,FALSE)</f>
        <v>#N/A</v>
      </c>
      <c r="H63" s="115">
        <f>'Lane 2 Team'!H49</f>
        <v>0</v>
      </c>
      <c r="I63" s="112" t="str">
        <f t="shared" si="8"/>
        <v>000100</v>
      </c>
      <c r="J63" s="116" t="str">
        <f>'Results - Derby and Notts'!J67</f>
        <v>np</v>
      </c>
      <c r="K63" s="112" t="str">
        <f t="shared" si="9"/>
        <v>np</v>
      </c>
      <c r="L63" s="117" t="str">
        <f t="shared" si="10"/>
        <v>np</v>
      </c>
      <c r="M63" s="118" t="str">
        <f>'Results - Derby and Notts'!D66</f>
        <v>Freestyle</v>
      </c>
      <c r="N63" s="106" t="str">
        <f>'Results - Derby and Notts'!C66</f>
        <v>50m</v>
      </c>
      <c r="O63" s="112" t="str">
        <f t="shared" si="11"/>
        <v>Freestyle0050</v>
      </c>
      <c r="P63" s="112" t="str">
        <f t="shared" si="12"/>
        <v>01</v>
      </c>
      <c r="Q63" s="119" t="s">
        <v>184</v>
      </c>
      <c r="R63" s="120"/>
      <c r="S63" s="122" t="str">
        <f t="shared" si="7"/>
        <v/>
      </c>
    </row>
    <row r="64" spans="2:19" x14ac:dyDescent="0.15">
      <c r="B64" s="112">
        <v>2</v>
      </c>
      <c r="C64" s="106">
        <f>'Results - Derby and Notts'!A68</f>
        <v>32</v>
      </c>
      <c r="D64" s="106" t="str">
        <f>IF(LEFT('Results - Derby and Notts'!E68,1)="O","M",IF(LEFT('Results - Derby and Notts'!E68,1)="F","F",IF(LEFT('Results - Derby and Notts'!E68,1)="B","M",IF(LEFT('Results - Derby and Notts'!E68,1)="G","F","ERROR"))))</f>
        <v>F</v>
      </c>
      <c r="E64" s="113" t="str">
        <f>PROPER('Lane 2 Team'!F50)</f>
        <v/>
      </c>
      <c r="F64" s="113" t="str">
        <f>PROPER('Lane 2 Team'!G50)</f>
        <v/>
      </c>
      <c r="G64" s="114" t="e">
        <f>VLOOKUP(Instructions!$F$27,Clubs,3,FALSE)</f>
        <v>#N/A</v>
      </c>
      <c r="H64" s="115">
        <f>'Lane 2 Team'!H50</f>
        <v>0</v>
      </c>
      <c r="I64" s="112" t="str">
        <f t="shared" si="8"/>
        <v>000100</v>
      </c>
      <c r="J64" s="116" t="str">
        <f>'Results - Derby and Notts'!J69</f>
        <v>np</v>
      </c>
      <c r="K64" s="112" t="str">
        <f t="shared" si="9"/>
        <v>np</v>
      </c>
      <c r="L64" s="117" t="str">
        <f t="shared" si="10"/>
        <v>np</v>
      </c>
      <c r="M64" s="118" t="str">
        <f>'Results - Derby and Notts'!D68</f>
        <v>Freestyle</v>
      </c>
      <c r="N64" s="106" t="str">
        <f>'Results - Derby and Notts'!C68</f>
        <v>50m</v>
      </c>
      <c r="O64" s="112" t="str">
        <f t="shared" si="11"/>
        <v>Freestyle0050</v>
      </c>
      <c r="P64" s="112" t="str">
        <f t="shared" si="12"/>
        <v>01</v>
      </c>
      <c r="Q64" s="119" t="s">
        <v>184</v>
      </c>
      <c r="R64" s="120"/>
      <c r="S64" s="122" t="str">
        <f t="shared" si="7"/>
        <v/>
      </c>
    </row>
    <row r="65" spans="2:19" x14ac:dyDescent="0.15">
      <c r="B65" s="112">
        <v>2</v>
      </c>
      <c r="C65" s="106">
        <f>'Results - Derby and Notts'!A70</f>
        <v>33</v>
      </c>
      <c r="D65" s="106" t="str">
        <f>IF(LEFT('Results - Derby and Notts'!E70,1)="O","M",IF(LEFT('Results - Derby and Notts'!E70,1)="F","F",IF(LEFT('Results - Derby and Notts'!E70,1)="B","M",IF(LEFT('Results - Derby and Notts'!E70,1)="G","F","ERROR"))))</f>
        <v>M</v>
      </c>
      <c r="E65" s="113" t="str">
        <f>PROPER('Lane 2 Team'!F51)</f>
        <v/>
      </c>
      <c r="F65" s="113" t="str">
        <f>PROPER('Lane 2 Team'!G51)</f>
        <v/>
      </c>
      <c r="G65" s="114" t="e">
        <f>VLOOKUP(Instructions!$F$27,Clubs,3,FALSE)</f>
        <v>#N/A</v>
      </c>
      <c r="H65" s="115">
        <f>'Lane 2 Team'!H51</f>
        <v>0</v>
      </c>
      <c r="I65" s="112" t="str">
        <f t="shared" si="8"/>
        <v>000100</v>
      </c>
      <c r="J65" s="116" t="str">
        <f>'Results - Derby and Notts'!J71</f>
        <v>np</v>
      </c>
      <c r="K65" s="112" t="str">
        <f t="shared" si="9"/>
        <v>np</v>
      </c>
      <c r="L65" s="117" t="str">
        <f t="shared" si="10"/>
        <v>np</v>
      </c>
      <c r="M65" s="118" t="str">
        <f>'Results - Derby and Notts'!D70</f>
        <v>Breaststroke</v>
      </c>
      <c r="N65" s="106" t="str">
        <f>'Results - Derby and Notts'!C70</f>
        <v>50m</v>
      </c>
      <c r="O65" s="112" t="str">
        <f t="shared" si="11"/>
        <v>Breaststroke0050</v>
      </c>
      <c r="P65" s="112" t="str">
        <f t="shared" si="12"/>
        <v>07</v>
      </c>
      <c r="Q65" s="119" t="s">
        <v>184</v>
      </c>
      <c r="R65" s="120"/>
      <c r="S65" s="122" t="str">
        <f t="shared" si="7"/>
        <v/>
      </c>
    </row>
    <row r="66" spans="2:19" x14ac:dyDescent="0.15">
      <c r="B66" s="112">
        <v>2</v>
      </c>
      <c r="C66" s="106">
        <f>'Results - Derby and Notts'!A72</f>
        <v>34</v>
      </c>
      <c r="D66" s="106" t="str">
        <f>IF(LEFT('Results - Derby and Notts'!E72,1)="O","M",IF(LEFT('Results - Derby and Notts'!E72,1)="F","F",IF(LEFT('Results - Derby and Notts'!E72,1)="B","M",IF(LEFT('Results - Derby and Notts'!E72,1)="G","F","ERROR"))))</f>
        <v>F</v>
      </c>
      <c r="E66" s="113" t="str">
        <f>PROPER('Lane 2 Team'!F52)</f>
        <v/>
      </c>
      <c r="F66" s="113" t="str">
        <f>PROPER('Lane 2 Team'!G52)</f>
        <v/>
      </c>
      <c r="G66" s="114" t="e">
        <f>VLOOKUP(Instructions!$F$27,Clubs,3,FALSE)</f>
        <v>#N/A</v>
      </c>
      <c r="H66" s="115">
        <f>'Lane 2 Team'!H52</f>
        <v>0</v>
      </c>
      <c r="I66" s="112" t="str">
        <f t="shared" si="8"/>
        <v>000100</v>
      </c>
      <c r="J66" s="116" t="str">
        <f>'Results - Derby and Notts'!J73</f>
        <v>np</v>
      </c>
      <c r="K66" s="112" t="str">
        <f t="shared" si="9"/>
        <v>np</v>
      </c>
      <c r="L66" s="117" t="str">
        <f t="shared" si="10"/>
        <v>np</v>
      </c>
      <c r="M66" s="118" t="str">
        <f>'Results - Derby and Notts'!D72</f>
        <v>Breaststroke</v>
      </c>
      <c r="N66" s="106" t="str">
        <f>'Results - Derby and Notts'!C72</f>
        <v>50m</v>
      </c>
      <c r="O66" s="112" t="str">
        <f t="shared" si="11"/>
        <v>Breaststroke0050</v>
      </c>
      <c r="P66" s="112" t="str">
        <f t="shared" si="12"/>
        <v>07</v>
      </c>
      <c r="Q66" s="119" t="s">
        <v>184</v>
      </c>
      <c r="R66" s="120"/>
      <c r="S66" s="122" t="str">
        <f t="shared" si="7"/>
        <v/>
      </c>
    </row>
    <row r="67" spans="2:19" x14ac:dyDescent="0.15">
      <c r="B67" s="112">
        <v>2</v>
      </c>
      <c r="C67" s="106">
        <f>'Results - Derby and Notts'!A74</f>
        <v>35</v>
      </c>
      <c r="D67" s="106" t="str">
        <f>IF(LEFT('Results - Derby and Notts'!E74,1)="O","M",IF(LEFT('Results - Derby and Notts'!E74,1)="F","F",IF(LEFT('Results - Derby and Notts'!E74,1)="B","M",IF(LEFT('Results - Derby and Notts'!E74,1)="G","F","ERROR"))))</f>
        <v>M</v>
      </c>
      <c r="E67" s="113" t="str">
        <f>PROPER('Lane 2 Team'!F53)</f>
        <v/>
      </c>
      <c r="F67" s="113" t="str">
        <f>PROPER('Lane 2 Team'!G53)</f>
        <v/>
      </c>
      <c r="G67" s="114" t="e">
        <f>VLOOKUP(Instructions!$F$27,Clubs,3,FALSE)</f>
        <v>#N/A</v>
      </c>
      <c r="H67" s="115">
        <f>'Lane 2 Team'!H53</f>
        <v>0</v>
      </c>
      <c r="I67" s="112" t="str">
        <f t="shared" si="8"/>
        <v>000100</v>
      </c>
      <c r="J67" s="116" t="str">
        <f>'Results - Derby and Notts'!J75</f>
        <v>np</v>
      </c>
      <c r="K67" s="112" t="str">
        <f t="shared" si="9"/>
        <v>np</v>
      </c>
      <c r="L67" s="117" t="str">
        <f t="shared" si="10"/>
        <v>np</v>
      </c>
      <c r="M67" s="118" t="str">
        <f>'Results - Derby and Notts'!D74</f>
        <v>Backstroke</v>
      </c>
      <c r="N67" s="106" t="str">
        <f>'Results - Derby and Notts'!C74</f>
        <v>50m</v>
      </c>
      <c r="O67" s="112" t="str">
        <f t="shared" si="11"/>
        <v>Backstroke0050</v>
      </c>
      <c r="P67" s="112" t="str">
        <f t="shared" si="12"/>
        <v>13</v>
      </c>
      <c r="Q67" s="119" t="s">
        <v>184</v>
      </c>
      <c r="R67" s="120"/>
      <c r="S67" s="122" t="str">
        <f t="shared" si="7"/>
        <v/>
      </c>
    </row>
    <row r="68" spans="2:19" x14ac:dyDescent="0.15">
      <c r="B68" s="112">
        <v>2</v>
      </c>
      <c r="C68" s="106">
        <f>'Results - Derby and Notts'!A76</f>
        <v>36</v>
      </c>
      <c r="D68" s="106" t="str">
        <f>IF(LEFT('Results - Derby and Notts'!E76,1)="O","M",IF(LEFT('Results - Derby and Notts'!E76,1)="F","F",IF(LEFT('Results - Derby and Notts'!E76,1)="B","M",IF(LEFT('Results - Derby and Notts'!E76,1)="G","F","ERROR"))))</f>
        <v>F</v>
      </c>
      <c r="E68" s="113" t="str">
        <f>PROPER('Lane 2 Team'!F54)</f>
        <v/>
      </c>
      <c r="F68" s="113" t="str">
        <f>PROPER('Lane 2 Team'!G54)</f>
        <v/>
      </c>
      <c r="G68" s="114" t="e">
        <f>VLOOKUP(Instructions!$F$27,Clubs,3,FALSE)</f>
        <v>#N/A</v>
      </c>
      <c r="H68" s="115">
        <f>'Lane 2 Team'!H54</f>
        <v>0</v>
      </c>
      <c r="I68" s="112" t="str">
        <f t="shared" si="8"/>
        <v>000100</v>
      </c>
      <c r="J68" s="116" t="str">
        <f>'Results - Derby and Notts'!J77</f>
        <v>np</v>
      </c>
      <c r="K68" s="112" t="str">
        <f t="shared" si="9"/>
        <v>np</v>
      </c>
      <c r="L68" s="117" t="str">
        <f t="shared" si="10"/>
        <v>np</v>
      </c>
      <c r="M68" s="118" t="str">
        <f>'Results - Derby and Notts'!D76</f>
        <v>Backstroke</v>
      </c>
      <c r="N68" s="106" t="str">
        <f>'Results - Derby and Notts'!C76</f>
        <v>50m</v>
      </c>
      <c r="O68" s="112" t="str">
        <f t="shared" si="11"/>
        <v>Backstroke0050</v>
      </c>
      <c r="P68" s="112" t="str">
        <f t="shared" si="12"/>
        <v>13</v>
      </c>
      <c r="Q68" s="119" t="s">
        <v>184</v>
      </c>
      <c r="R68" s="120"/>
      <c r="S68" s="122" t="str">
        <f t="shared" si="7"/>
        <v/>
      </c>
    </row>
    <row r="69" spans="2:19" x14ac:dyDescent="0.15">
      <c r="B69" s="112">
        <v>3</v>
      </c>
      <c r="C69" s="106">
        <f>'Results - Derby and Notts'!A14</f>
        <v>5</v>
      </c>
      <c r="D69" s="106" t="str">
        <f>IF(LEFT('Results - Derby and Notts'!E14,1)="O","M",IF(LEFT('Results - Derby and Notts'!E14,1)="F","F",IF(LEFT('Results - Derby and Notts'!E14,1)="B","M",IF(LEFT('Results - Derby and Notts'!E14,1)="G","F","ERROR"))))</f>
        <v>M</v>
      </c>
      <c r="E69" s="113" t="str">
        <f>PROPER('Lane 3 Team'!F23)</f>
        <v/>
      </c>
      <c r="F69" s="113" t="str">
        <f>PROPER('Lane 3 Team'!G23)</f>
        <v/>
      </c>
      <c r="G69" s="114" t="e">
        <f>VLOOKUP(Instructions!$I$27,Clubs,3,FALSE)</f>
        <v>#N/A</v>
      </c>
      <c r="H69" s="115">
        <f>'Lane 3 Team'!H23</f>
        <v>0</v>
      </c>
      <c r="I69" s="112" t="str">
        <f t="shared" si="8"/>
        <v>000100</v>
      </c>
      <c r="J69" s="116" t="str">
        <f>'Results - Derby and Notts'!N15</f>
        <v>np</v>
      </c>
      <c r="K69" s="112" t="str">
        <f t="shared" si="9"/>
        <v>np</v>
      </c>
      <c r="L69" s="117" t="str">
        <f t="shared" si="10"/>
        <v>np</v>
      </c>
      <c r="M69" s="118" t="str">
        <f>'Results - Derby and Notts'!D14</f>
        <v>Freestyle</v>
      </c>
      <c r="N69" s="106" t="str">
        <f>'Results - Derby and Notts'!C14</f>
        <v>25m</v>
      </c>
      <c r="O69" s="112" t="str">
        <f t="shared" si="11"/>
        <v>Freestyle0025</v>
      </c>
      <c r="P69" s="112" t="str">
        <f t="shared" si="12"/>
        <v>21</v>
      </c>
      <c r="Q69" s="119" t="s">
        <v>184</v>
      </c>
      <c r="R69" s="120"/>
      <c r="S69" s="122" t="str">
        <f t="shared" si="7"/>
        <v/>
      </c>
    </row>
    <row r="70" spans="2:19" x14ac:dyDescent="0.15">
      <c r="B70" s="112">
        <v>3</v>
      </c>
      <c r="C70" s="106">
        <f>'Results - Derby and Notts'!A16</f>
        <v>6</v>
      </c>
      <c r="D70" s="106" t="str">
        <f>IF(LEFT('Results - Derby and Notts'!E16,1)="O","M",IF(LEFT('Results - Derby and Notts'!E16,1)="F","F",IF(LEFT('Results - Derby and Notts'!E16,1)="B","M",IF(LEFT('Results - Derby and Notts'!E16,1)="G","F","ERROR"))))</f>
        <v>F</v>
      </c>
      <c r="E70" s="113" t="str">
        <f>PROPER('Lane 3 Team'!F24)</f>
        <v/>
      </c>
      <c r="F70" s="113" t="str">
        <f>PROPER('Lane 3 Team'!G24)</f>
        <v/>
      </c>
      <c r="G70" s="114" t="e">
        <f>VLOOKUP(Instructions!$I$27,Clubs,3,FALSE)</f>
        <v>#N/A</v>
      </c>
      <c r="H70" s="115">
        <f>'Lane 3 Team'!H24</f>
        <v>0</v>
      </c>
      <c r="I70" s="112" t="str">
        <f t="shared" ref="I70:I101" si="13">(TEXT(H70,"DDMMYY"))</f>
        <v>000100</v>
      </c>
      <c r="J70" s="116" t="str">
        <f>'Results - Derby and Notts'!N17</f>
        <v>np</v>
      </c>
      <c r="K70" s="112" t="str">
        <f t="shared" ref="K70:K101" si="14">IF(LEFT(J70,2)="dq","dq",IF(LEFT(J70,2)="np","np",IF(LEFT(J70,3)="dns","dns",SUM(J70*100))))</f>
        <v>np</v>
      </c>
      <c r="L70" s="117" t="str">
        <f t="shared" ref="L70:L101" si="15">TEXT(K70,"000000")</f>
        <v>np</v>
      </c>
      <c r="M70" s="118" t="str">
        <f>'Results - Derby and Notts'!D16</f>
        <v>Freestyle</v>
      </c>
      <c r="N70" s="106" t="str">
        <f>'Results - Derby and Notts'!C16</f>
        <v>25m</v>
      </c>
      <c r="O70" s="112" t="str">
        <f t="shared" ref="O70:O101" si="16">CONCATENATE(IF(LEFT(M70,4)="I.M.","IM",IF(LEFT(M70,1)="R","",M70)),IF(LEFT(M70,1)="R","",CONCATENATE("0",IF(N70="50m",CONCATENATE("0",LEFT(N70,2)),IF(N70="25m",CONCATENATE("0",LEFT(N70,2)),LEFT(N70,3))))))</f>
        <v>Freestyle0025</v>
      </c>
      <c r="P70" s="112" t="str">
        <f t="shared" ref="P70:P101" si="17">IF(O70="","",IF(D70="","",VLOOKUP(O70,Strokes,6,FALSE)))</f>
        <v>21</v>
      </c>
      <c r="Q70" s="119" t="s">
        <v>184</v>
      </c>
      <c r="R70" s="120"/>
      <c r="S70" s="122" t="str">
        <f t="shared" ref="S70:S133" si="18">IF(E70="","",IF(J70="np","",IF(LEFT(J70,1)="d","",CONCATENATE(D70,",",F70,",",E70,",",G70,",",I70,",",L70,",",P70,",",Q70))))</f>
        <v/>
      </c>
    </row>
    <row r="71" spans="2:19" x14ac:dyDescent="0.15">
      <c r="B71" s="112">
        <v>3</v>
      </c>
      <c r="C71" s="106">
        <f>'Results - Derby and Notts'!A18</f>
        <v>7</v>
      </c>
      <c r="D71" s="106" t="str">
        <f>IF(LEFT('Results - Derby and Notts'!E18,1)="O","M",IF(LEFT('Results - Derby and Notts'!E18,1)="F","F",IF(LEFT('Results - Derby and Notts'!E18,1)="B","M",IF(LEFT('Results - Derby and Notts'!E18,1)="G","F","ERROR"))))</f>
        <v>M</v>
      </c>
      <c r="E71" s="113" t="str">
        <f>PROPER('Lane 3 Team'!F25)</f>
        <v/>
      </c>
      <c r="F71" s="113" t="str">
        <f>PROPER('Lane 3 Team'!G25)</f>
        <v/>
      </c>
      <c r="G71" s="114" t="e">
        <f>VLOOKUP(Instructions!$I$27,Clubs,3,FALSE)</f>
        <v>#N/A</v>
      </c>
      <c r="H71" s="115">
        <f>'Lane 3 Team'!H25</f>
        <v>0</v>
      </c>
      <c r="I71" s="112" t="str">
        <f t="shared" si="13"/>
        <v>000100</v>
      </c>
      <c r="J71" s="116" t="str">
        <f>'Results - Derby and Notts'!N19</f>
        <v>np</v>
      </c>
      <c r="K71" s="112" t="str">
        <f t="shared" si="14"/>
        <v>np</v>
      </c>
      <c r="L71" s="117" t="str">
        <f t="shared" si="15"/>
        <v>np</v>
      </c>
      <c r="M71" s="118" t="str">
        <f>'Results - Derby and Notts'!D18</f>
        <v>Breaststroke</v>
      </c>
      <c r="N71" s="106" t="str">
        <f>'Results - Derby and Notts'!C18</f>
        <v>50m</v>
      </c>
      <c r="O71" s="112" t="str">
        <f t="shared" si="16"/>
        <v>Breaststroke0050</v>
      </c>
      <c r="P71" s="112" t="str">
        <f t="shared" si="17"/>
        <v>07</v>
      </c>
      <c r="Q71" s="119" t="s">
        <v>184</v>
      </c>
      <c r="R71" s="120"/>
      <c r="S71" s="122" t="str">
        <f t="shared" si="18"/>
        <v/>
      </c>
    </row>
    <row r="72" spans="2:19" x14ac:dyDescent="0.15">
      <c r="B72" s="112">
        <v>3</v>
      </c>
      <c r="C72" s="106">
        <f>'Results - Derby and Notts'!A20</f>
        <v>8</v>
      </c>
      <c r="D72" s="106" t="str">
        <f>IF(LEFT('Results - Derby and Notts'!E20,1)="O","M",IF(LEFT('Results - Derby and Notts'!E20,1)="F","F",IF(LEFT('Results - Derby and Notts'!E20,1)="B","M",IF(LEFT('Results - Derby and Notts'!E20,1)="G","F","ERROR"))))</f>
        <v>F</v>
      </c>
      <c r="E72" s="113" t="str">
        <f>PROPER('Lane 3 Team'!F26)</f>
        <v/>
      </c>
      <c r="F72" s="113" t="str">
        <f>PROPER('Lane 3 Team'!G26)</f>
        <v/>
      </c>
      <c r="G72" s="114" t="e">
        <f>VLOOKUP(Instructions!$I$27,Clubs,3,FALSE)</f>
        <v>#N/A</v>
      </c>
      <c r="H72" s="115">
        <f>'Lane 3 Team'!H26</f>
        <v>0</v>
      </c>
      <c r="I72" s="112" t="str">
        <f t="shared" si="13"/>
        <v>000100</v>
      </c>
      <c r="J72" s="116" t="str">
        <f>'Results - Derby and Notts'!N21</f>
        <v>np</v>
      </c>
      <c r="K72" s="112" t="str">
        <f t="shared" si="14"/>
        <v>np</v>
      </c>
      <c r="L72" s="117" t="str">
        <f t="shared" si="15"/>
        <v>np</v>
      </c>
      <c r="M72" s="118" t="str">
        <f>'Results - Derby and Notts'!D20</f>
        <v>Breaststroke</v>
      </c>
      <c r="N72" s="106" t="str">
        <f>'Results - Derby and Notts'!C20</f>
        <v>50m</v>
      </c>
      <c r="O72" s="112" t="str">
        <f t="shared" si="16"/>
        <v>Breaststroke0050</v>
      </c>
      <c r="P72" s="112" t="str">
        <f t="shared" si="17"/>
        <v>07</v>
      </c>
      <c r="Q72" s="119" t="s">
        <v>184</v>
      </c>
      <c r="R72" s="120"/>
      <c r="S72" s="122" t="str">
        <f t="shared" si="18"/>
        <v/>
      </c>
    </row>
    <row r="73" spans="2:19" x14ac:dyDescent="0.15">
      <c r="B73" s="112">
        <v>3</v>
      </c>
      <c r="C73" s="106">
        <f>'Results - Derby and Notts'!A22</f>
        <v>9</v>
      </c>
      <c r="D73" s="106" t="str">
        <f>IF(LEFT('Results - Derby and Notts'!E22,1)="O","M",IF(LEFT('Results - Derby and Notts'!E22,1)="F","F",IF(LEFT('Results - Derby and Notts'!E22,1)="B","M",IF(LEFT('Results - Derby and Notts'!E22,1)="G","F","ERROR"))))</f>
        <v>M</v>
      </c>
      <c r="E73" s="113" t="str">
        <f>PROPER('Lane 3 Team'!F27)</f>
        <v/>
      </c>
      <c r="F73" s="113" t="str">
        <f>PROPER('Lane 3 Team'!G27)</f>
        <v/>
      </c>
      <c r="G73" s="114" t="e">
        <f>VLOOKUP(Instructions!$I$27,Clubs,3,FALSE)</f>
        <v>#N/A</v>
      </c>
      <c r="H73" s="115">
        <f>'Lane 3 Team'!H27</f>
        <v>0</v>
      </c>
      <c r="I73" s="112" t="str">
        <f t="shared" si="13"/>
        <v>000100</v>
      </c>
      <c r="J73" s="116" t="str">
        <f>'Results - Derby and Notts'!N23</f>
        <v>np</v>
      </c>
      <c r="K73" s="112" t="str">
        <f t="shared" si="14"/>
        <v>np</v>
      </c>
      <c r="L73" s="117" t="str">
        <f t="shared" si="15"/>
        <v>np</v>
      </c>
      <c r="M73" s="118" t="str">
        <f>'Results - Derby and Notts'!D22</f>
        <v>Backstroke</v>
      </c>
      <c r="N73" s="106" t="str">
        <f>'Results - Derby and Notts'!C22</f>
        <v>50m</v>
      </c>
      <c r="O73" s="112" t="str">
        <f t="shared" si="16"/>
        <v>Backstroke0050</v>
      </c>
      <c r="P73" s="112" t="str">
        <f t="shared" si="17"/>
        <v>13</v>
      </c>
      <c r="Q73" s="119" t="s">
        <v>184</v>
      </c>
      <c r="R73" s="120"/>
      <c r="S73" s="122" t="str">
        <f t="shared" si="18"/>
        <v/>
      </c>
    </row>
    <row r="74" spans="2:19" x14ac:dyDescent="0.15">
      <c r="B74" s="112">
        <v>3</v>
      </c>
      <c r="C74" s="106">
        <f>'Results - Derby and Notts'!A24</f>
        <v>10</v>
      </c>
      <c r="D74" s="106" t="str">
        <f>IF(LEFT('Results - Derby and Notts'!E24,1)="O","M",IF(LEFT('Results - Derby and Notts'!E24,1)="F","F",IF(LEFT('Results - Derby and Notts'!E24,1)="B","M",IF(LEFT('Results - Derby and Notts'!E24,1)="G","F","ERROR"))))</f>
        <v>F</v>
      </c>
      <c r="E74" s="113" t="str">
        <f>PROPER('Lane 3 Team'!F28)</f>
        <v/>
      </c>
      <c r="F74" s="113" t="str">
        <f>PROPER('Lane 3 Team'!G28)</f>
        <v/>
      </c>
      <c r="G74" s="114" t="e">
        <f>VLOOKUP(Instructions!$I$27,Clubs,3,FALSE)</f>
        <v>#N/A</v>
      </c>
      <c r="H74" s="115">
        <f>'Lane 3 Team'!H28</f>
        <v>0</v>
      </c>
      <c r="I74" s="112" t="str">
        <f t="shared" si="13"/>
        <v>000100</v>
      </c>
      <c r="J74" s="116" t="str">
        <f>'Results - Derby and Notts'!N25</f>
        <v>np</v>
      </c>
      <c r="K74" s="112" t="str">
        <f t="shared" si="14"/>
        <v>np</v>
      </c>
      <c r="L74" s="117" t="str">
        <f t="shared" si="15"/>
        <v>np</v>
      </c>
      <c r="M74" s="118" t="str">
        <f>'Results - Derby and Notts'!D24</f>
        <v>Backstroke</v>
      </c>
      <c r="N74" s="106" t="str">
        <f>'Results - Derby and Notts'!C24</f>
        <v>50m</v>
      </c>
      <c r="O74" s="112" t="str">
        <f t="shared" si="16"/>
        <v>Backstroke0050</v>
      </c>
      <c r="P74" s="112" t="str">
        <f t="shared" si="17"/>
        <v>13</v>
      </c>
      <c r="Q74" s="119" t="s">
        <v>184</v>
      </c>
      <c r="R74" s="120"/>
      <c r="S74" s="122" t="str">
        <f t="shared" si="18"/>
        <v/>
      </c>
    </row>
    <row r="75" spans="2:19" x14ac:dyDescent="0.15">
      <c r="B75" s="112">
        <v>3</v>
      </c>
      <c r="C75" s="106">
        <f>'Results - Derby and Notts'!A26</f>
        <v>11</v>
      </c>
      <c r="D75" s="106" t="str">
        <f>IF(LEFT('Results - Derby and Notts'!E26,1)="O","M",IF(LEFT('Results - Derby and Notts'!E26,1)="F","F",IF(LEFT('Results - Derby and Notts'!E26,1)="B","M",IF(LEFT('Results - Derby and Notts'!E26,1)="G","F","ERROR"))))</f>
        <v>M</v>
      </c>
      <c r="E75" s="113" t="str">
        <f>PROPER('Lane 3 Team'!F29)</f>
        <v/>
      </c>
      <c r="F75" s="113" t="str">
        <f>PROPER('Lane 3 Team'!G29)</f>
        <v/>
      </c>
      <c r="G75" s="114" t="e">
        <f>VLOOKUP(Instructions!$I$27,Clubs,3,FALSE)</f>
        <v>#N/A</v>
      </c>
      <c r="H75" s="115">
        <f>'Lane 3 Team'!H29</f>
        <v>0</v>
      </c>
      <c r="I75" s="112" t="str">
        <f t="shared" si="13"/>
        <v>000100</v>
      </c>
      <c r="J75" s="116" t="str">
        <f>'Results - Derby and Notts'!N27</f>
        <v>np</v>
      </c>
      <c r="K75" s="112" t="str">
        <f t="shared" si="14"/>
        <v>np</v>
      </c>
      <c r="L75" s="117" t="str">
        <f t="shared" si="15"/>
        <v>np</v>
      </c>
      <c r="M75" s="118" t="str">
        <f>'Results - Derby and Notts'!D26</f>
        <v>Butterfly</v>
      </c>
      <c r="N75" s="106" t="str">
        <f>'Results - Derby and Notts'!C26</f>
        <v>50m</v>
      </c>
      <c r="O75" s="112" t="str">
        <f t="shared" si="16"/>
        <v>Butterfly0050</v>
      </c>
      <c r="P75" s="112" t="str">
        <f t="shared" si="17"/>
        <v>10</v>
      </c>
      <c r="Q75" s="119" t="s">
        <v>184</v>
      </c>
      <c r="R75" s="120"/>
      <c r="S75" s="122" t="str">
        <f t="shared" si="18"/>
        <v/>
      </c>
    </row>
    <row r="76" spans="2:19" x14ac:dyDescent="0.15">
      <c r="B76" s="112">
        <v>3</v>
      </c>
      <c r="C76" s="106">
        <f>'Results - Derby and Notts'!A28</f>
        <v>12</v>
      </c>
      <c r="D76" s="106" t="str">
        <f>IF(LEFT('Results - Derby and Notts'!E28,1)="O","M",IF(LEFT('Results - Derby and Notts'!E28,1)="F","F",IF(LEFT('Results - Derby and Notts'!E28,1)="B","M",IF(LEFT('Results - Derby and Notts'!E28,1)="G","F","ERROR"))))</f>
        <v>F</v>
      </c>
      <c r="E76" s="113" t="str">
        <f>PROPER('Lane 3 Team'!F30)</f>
        <v/>
      </c>
      <c r="F76" s="113" t="str">
        <f>PROPER('Lane 3 Team'!G30)</f>
        <v/>
      </c>
      <c r="G76" s="114" t="e">
        <f>VLOOKUP(Instructions!$I$27,Clubs,3,FALSE)</f>
        <v>#N/A</v>
      </c>
      <c r="H76" s="115">
        <f>'Lane 3 Team'!H30</f>
        <v>0</v>
      </c>
      <c r="I76" s="112" t="str">
        <f t="shared" si="13"/>
        <v>000100</v>
      </c>
      <c r="J76" s="116" t="str">
        <f>'Results - Derby and Notts'!N29</f>
        <v>np</v>
      </c>
      <c r="K76" s="112" t="str">
        <f t="shared" si="14"/>
        <v>np</v>
      </c>
      <c r="L76" s="117" t="str">
        <f t="shared" si="15"/>
        <v>np</v>
      </c>
      <c r="M76" s="118" t="str">
        <f>'Results - Derby and Notts'!D28</f>
        <v>Butterfly</v>
      </c>
      <c r="N76" s="106" t="str">
        <f>'Results - Derby and Notts'!C28</f>
        <v>50m</v>
      </c>
      <c r="O76" s="112" t="str">
        <f t="shared" si="16"/>
        <v>Butterfly0050</v>
      </c>
      <c r="P76" s="112" t="str">
        <f t="shared" si="17"/>
        <v>10</v>
      </c>
      <c r="Q76" s="119" t="s">
        <v>184</v>
      </c>
      <c r="R76" s="120"/>
      <c r="S76" s="122" t="str">
        <f t="shared" si="18"/>
        <v/>
      </c>
    </row>
    <row r="77" spans="2:19" x14ac:dyDescent="0.15">
      <c r="B77" s="112">
        <v>3</v>
      </c>
      <c r="C77" s="106">
        <f>'Results - Derby and Notts'!A30</f>
        <v>13</v>
      </c>
      <c r="D77" s="106" t="str">
        <f>IF(LEFT('Results - Derby and Notts'!E30,1)="O","M",IF(LEFT('Results - Derby and Notts'!E30,1)="F","F",IF(LEFT('Results - Derby and Notts'!E30,1)="B","M",IF(LEFT('Results - Derby and Notts'!E30,1)="G","F","ERROR"))))</f>
        <v>M</v>
      </c>
      <c r="E77" s="113" t="str">
        <f>PROPER('Lane 3 Team'!F31)</f>
        <v/>
      </c>
      <c r="F77" s="113" t="str">
        <f>PROPER('Lane 3 Team'!G31)</f>
        <v/>
      </c>
      <c r="G77" s="114" t="e">
        <f>VLOOKUP(Instructions!$I$27,Clubs,3,FALSE)</f>
        <v>#N/A</v>
      </c>
      <c r="H77" s="115">
        <f>'Lane 3 Team'!H31</f>
        <v>0</v>
      </c>
      <c r="I77" s="112" t="str">
        <f t="shared" si="13"/>
        <v>000100</v>
      </c>
      <c r="J77" s="116" t="str">
        <f>'Results - Derby and Notts'!N31</f>
        <v>np</v>
      </c>
      <c r="K77" s="112" t="str">
        <f t="shared" si="14"/>
        <v>np</v>
      </c>
      <c r="L77" s="117" t="str">
        <f t="shared" si="15"/>
        <v>np</v>
      </c>
      <c r="M77" s="118" t="str">
        <f>'Results - Derby and Notts'!D30</f>
        <v>Breaststroke</v>
      </c>
      <c r="N77" s="106" t="str">
        <f>'Results - Derby and Notts'!C30</f>
        <v>25m</v>
      </c>
      <c r="O77" s="112" t="str">
        <f t="shared" si="16"/>
        <v>Breaststroke0025</v>
      </c>
      <c r="P77" s="112" t="str">
        <f t="shared" si="17"/>
        <v>23</v>
      </c>
      <c r="Q77" s="119" t="s">
        <v>184</v>
      </c>
      <c r="R77" s="120"/>
      <c r="S77" s="122" t="str">
        <f t="shared" si="18"/>
        <v/>
      </c>
    </row>
    <row r="78" spans="2:19" x14ac:dyDescent="0.15">
      <c r="B78" s="112">
        <v>3</v>
      </c>
      <c r="C78" s="106">
        <f>'Results - Derby and Notts'!A32</f>
        <v>14</v>
      </c>
      <c r="D78" s="106" t="str">
        <f>IF(LEFT('Results - Derby and Notts'!E32,1)="O","M",IF(LEFT('Results - Derby and Notts'!E32,1)="F","F",IF(LEFT('Results - Derby and Notts'!E32,1)="B","M",IF(LEFT('Results - Derby and Notts'!E32,1)="G","F","ERROR"))))</f>
        <v>F</v>
      </c>
      <c r="E78" s="113" t="str">
        <f>PROPER('Lane 3 Team'!F32)</f>
        <v/>
      </c>
      <c r="F78" s="113" t="str">
        <f>PROPER('Lane 3 Team'!G32)</f>
        <v/>
      </c>
      <c r="G78" s="114" t="e">
        <f>VLOOKUP(Instructions!$I$27,Clubs,3,FALSE)</f>
        <v>#N/A</v>
      </c>
      <c r="H78" s="115">
        <f>'Lane 3 Team'!H32</f>
        <v>0</v>
      </c>
      <c r="I78" s="112" t="str">
        <f t="shared" si="13"/>
        <v>000100</v>
      </c>
      <c r="J78" s="116" t="str">
        <f>'Results - Derby and Notts'!N33</f>
        <v>np</v>
      </c>
      <c r="K78" s="112" t="str">
        <f t="shared" si="14"/>
        <v>np</v>
      </c>
      <c r="L78" s="117" t="str">
        <f t="shared" si="15"/>
        <v>np</v>
      </c>
      <c r="M78" s="118" t="str">
        <f>'Results - Derby and Notts'!D32</f>
        <v>Breaststroke</v>
      </c>
      <c r="N78" s="106" t="str">
        <f>'Results - Derby and Notts'!C32</f>
        <v>25m</v>
      </c>
      <c r="O78" s="112" t="str">
        <f t="shared" si="16"/>
        <v>Breaststroke0025</v>
      </c>
      <c r="P78" s="112" t="str">
        <f t="shared" si="17"/>
        <v>23</v>
      </c>
      <c r="Q78" s="119" t="s">
        <v>184</v>
      </c>
      <c r="R78" s="120"/>
      <c r="S78" s="122" t="str">
        <f t="shared" si="18"/>
        <v/>
      </c>
    </row>
    <row r="79" spans="2:19" x14ac:dyDescent="0.15">
      <c r="B79" s="112">
        <v>3</v>
      </c>
      <c r="C79" s="106">
        <f>'Results - Derby and Notts'!A34</f>
        <v>15</v>
      </c>
      <c r="D79" s="106" t="str">
        <f>IF(LEFT('Results - Derby and Notts'!E34,1)="O","M",IF(LEFT('Results - Derby and Notts'!E34,1)="F","F",IF(LEFT('Results - Derby and Notts'!E34,1)="B","M",IF(LEFT('Results - Derby and Notts'!E34,1)="G","F","ERROR"))))</f>
        <v>M</v>
      </c>
      <c r="E79" s="113" t="str">
        <f>PROPER('Lane 3 Team'!F33)</f>
        <v/>
      </c>
      <c r="F79" s="113" t="str">
        <f>PROPER('Lane 3 Team'!G33)</f>
        <v/>
      </c>
      <c r="G79" s="114" t="e">
        <f>VLOOKUP(Instructions!$I$27,Clubs,3,FALSE)</f>
        <v>#N/A</v>
      </c>
      <c r="H79" s="115">
        <f>'Lane 3 Team'!H33</f>
        <v>0</v>
      </c>
      <c r="I79" s="112" t="str">
        <f t="shared" si="13"/>
        <v>000100</v>
      </c>
      <c r="J79" s="116" t="str">
        <f>'Results - Derby and Notts'!N35</f>
        <v>np</v>
      </c>
      <c r="K79" s="112" t="str">
        <f t="shared" si="14"/>
        <v>np</v>
      </c>
      <c r="L79" s="117" t="str">
        <f t="shared" si="15"/>
        <v>np</v>
      </c>
      <c r="M79" s="118" t="str">
        <f>'Results - Derby and Notts'!D34</f>
        <v>Backstroke</v>
      </c>
      <c r="N79" s="106" t="str">
        <f>'Results - Derby and Notts'!C34</f>
        <v>50m</v>
      </c>
      <c r="O79" s="112" t="str">
        <f t="shared" si="16"/>
        <v>Backstroke0050</v>
      </c>
      <c r="P79" s="112" t="str">
        <f t="shared" si="17"/>
        <v>13</v>
      </c>
      <c r="Q79" s="119" t="s">
        <v>184</v>
      </c>
      <c r="R79" s="120"/>
      <c r="S79" s="122" t="str">
        <f t="shared" si="18"/>
        <v/>
      </c>
    </row>
    <row r="80" spans="2:19" x14ac:dyDescent="0.15">
      <c r="B80" s="112">
        <v>3</v>
      </c>
      <c r="C80" s="106">
        <f>'Results - Derby and Notts'!A36</f>
        <v>16</v>
      </c>
      <c r="D80" s="106" t="str">
        <f>IF(LEFT('Results - Derby and Notts'!E36,1)="O","M",IF(LEFT('Results - Derby and Notts'!E36,1)="F","F",IF(LEFT('Results - Derby and Notts'!E36,1)="B","M",IF(LEFT('Results - Derby and Notts'!E36,1)="G","F","ERROR"))))</f>
        <v>F</v>
      </c>
      <c r="E80" s="113" t="str">
        <f>PROPER('Lane 3 Team'!F34)</f>
        <v/>
      </c>
      <c r="F80" s="113" t="str">
        <f>PROPER('Lane 3 Team'!G34)</f>
        <v/>
      </c>
      <c r="G80" s="114" t="e">
        <f>VLOOKUP(Instructions!$I$27,Clubs,3,FALSE)</f>
        <v>#N/A</v>
      </c>
      <c r="H80" s="115">
        <f>'Lane 3 Team'!H34</f>
        <v>0</v>
      </c>
      <c r="I80" s="112" t="str">
        <f t="shared" si="13"/>
        <v>000100</v>
      </c>
      <c r="J80" s="116" t="str">
        <f>'Results - Derby and Notts'!N37</f>
        <v>np</v>
      </c>
      <c r="K80" s="112" t="str">
        <f t="shared" si="14"/>
        <v>np</v>
      </c>
      <c r="L80" s="117" t="str">
        <f t="shared" si="15"/>
        <v>np</v>
      </c>
      <c r="M80" s="118" t="str">
        <f>'Results - Derby and Notts'!D36</f>
        <v>Backstroke</v>
      </c>
      <c r="N80" s="106" t="str">
        <f>'Results - Derby and Notts'!C36</f>
        <v>50m</v>
      </c>
      <c r="O80" s="112" t="str">
        <f t="shared" si="16"/>
        <v>Backstroke0050</v>
      </c>
      <c r="P80" s="112" t="str">
        <f t="shared" si="17"/>
        <v>13</v>
      </c>
      <c r="Q80" s="119" t="s">
        <v>184</v>
      </c>
      <c r="R80" s="120"/>
      <c r="S80" s="122" t="str">
        <f t="shared" si="18"/>
        <v/>
      </c>
    </row>
    <row r="81" spans="2:19" x14ac:dyDescent="0.15">
      <c r="B81" s="112">
        <v>3</v>
      </c>
      <c r="C81" s="106">
        <f>'Results - Derby and Notts'!A38</f>
        <v>17</v>
      </c>
      <c r="D81" s="106" t="str">
        <f>IF(LEFT('Results - Derby and Notts'!E38,1)="O","M",IF(LEFT('Results - Derby and Notts'!E38,1)="F","F",IF(LEFT('Results - Derby and Notts'!E38,1)="B","M",IF(LEFT('Results - Derby and Notts'!E38,1)="G","F","ERROR"))))</f>
        <v>M</v>
      </c>
      <c r="E81" s="113" t="str">
        <f>PROPER('Lane 3 Team'!F35)</f>
        <v/>
      </c>
      <c r="F81" s="113" t="str">
        <f>PROPER('Lane 3 Team'!G35)</f>
        <v/>
      </c>
      <c r="G81" s="114" t="e">
        <f>VLOOKUP(Instructions!$I$27,Clubs,3,FALSE)</f>
        <v>#N/A</v>
      </c>
      <c r="H81" s="115">
        <f>'Lane 3 Team'!H35</f>
        <v>0</v>
      </c>
      <c r="I81" s="112" t="str">
        <f t="shared" si="13"/>
        <v>000100</v>
      </c>
      <c r="J81" s="116" t="str">
        <f>'Results - Derby and Notts'!N39</f>
        <v>np</v>
      </c>
      <c r="K81" s="112" t="str">
        <f t="shared" si="14"/>
        <v>np</v>
      </c>
      <c r="L81" s="117" t="str">
        <f t="shared" si="15"/>
        <v>np</v>
      </c>
      <c r="M81" s="118" t="str">
        <f>'Results - Derby and Notts'!D38</f>
        <v>Butterfly</v>
      </c>
      <c r="N81" s="106" t="str">
        <f>'Results - Derby and Notts'!C38</f>
        <v>50m</v>
      </c>
      <c r="O81" s="112" t="str">
        <f t="shared" si="16"/>
        <v>Butterfly0050</v>
      </c>
      <c r="P81" s="112" t="str">
        <f t="shared" si="17"/>
        <v>10</v>
      </c>
      <c r="Q81" s="119" t="s">
        <v>184</v>
      </c>
      <c r="R81" s="120"/>
      <c r="S81" s="122" t="str">
        <f t="shared" si="18"/>
        <v/>
      </c>
    </row>
    <row r="82" spans="2:19" x14ac:dyDescent="0.15">
      <c r="B82" s="112">
        <v>3</v>
      </c>
      <c r="C82" s="106">
        <f>'Results - Derby and Notts'!A40</f>
        <v>18</v>
      </c>
      <c r="D82" s="106" t="str">
        <f>IF(LEFT('Results - Derby and Notts'!E40,1)="O","M",IF(LEFT('Results - Derby and Notts'!E40,1)="F","F",IF(LEFT('Results - Derby and Notts'!E40,1)="B","M",IF(LEFT('Results - Derby and Notts'!E40,1)="G","F","ERROR"))))</f>
        <v>F</v>
      </c>
      <c r="E82" s="113" t="str">
        <f>PROPER('Lane 3 Team'!F36)</f>
        <v/>
      </c>
      <c r="F82" s="113" t="str">
        <f>PROPER('Lane 3 Team'!G36)</f>
        <v/>
      </c>
      <c r="G82" s="114" t="e">
        <f>VLOOKUP(Instructions!$I$27,Clubs,3,FALSE)</f>
        <v>#N/A</v>
      </c>
      <c r="H82" s="115">
        <f>'Lane 3 Team'!H36</f>
        <v>0</v>
      </c>
      <c r="I82" s="112" t="str">
        <f t="shared" si="13"/>
        <v>000100</v>
      </c>
      <c r="J82" s="116" t="str">
        <f>'Results - Derby and Notts'!N41</f>
        <v>np</v>
      </c>
      <c r="K82" s="112" t="str">
        <f t="shared" si="14"/>
        <v>np</v>
      </c>
      <c r="L82" s="117" t="str">
        <f t="shared" si="15"/>
        <v>np</v>
      </c>
      <c r="M82" s="118" t="str">
        <f>'Results - Derby and Notts'!D40</f>
        <v>Butterfly</v>
      </c>
      <c r="N82" s="106" t="str">
        <f>'Results - Derby and Notts'!C40</f>
        <v>50m</v>
      </c>
      <c r="O82" s="112" t="str">
        <f t="shared" si="16"/>
        <v>Butterfly0050</v>
      </c>
      <c r="P82" s="112" t="str">
        <f t="shared" si="17"/>
        <v>10</v>
      </c>
      <c r="Q82" s="119" t="s">
        <v>184</v>
      </c>
      <c r="R82" s="120"/>
      <c r="S82" s="122" t="str">
        <f t="shared" si="18"/>
        <v/>
      </c>
    </row>
    <row r="83" spans="2:19" x14ac:dyDescent="0.15">
      <c r="B83" s="112">
        <v>3</v>
      </c>
      <c r="C83" s="106">
        <f>'Results - Derby and Notts'!A42</f>
        <v>19</v>
      </c>
      <c r="D83" s="106" t="str">
        <f>IF(LEFT('Results - Derby and Notts'!E42,1)="O","M",IF(LEFT('Results - Derby and Notts'!E42,1)="F","F",IF(LEFT('Results - Derby and Notts'!E42,1)="B","M",IF(LEFT('Results - Derby and Notts'!E42,1)="G","F","ERROR"))))</f>
        <v>M</v>
      </c>
      <c r="E83" s="113" t="str">
        <f>PROPER('Lane 3 Team'!F37)</f>
        <v/>
      </c>
      <c r="F83" s="113" t="str">
        <f>PROPER('Lane 3 Team'!G37)</f>
        <v/>
      </c>
      <c r="G83" s="114" t="e">
        <f>VLOOKUP(Instructions!$I$27,Clubs,3,FALSE)</f>
        <v>#N/A</v>
      </c>
      <c r="H83" s="115">
        <f>'Lane 3 Team'!H37</f>
        <v>0</v>
      </c>
      <c r="I83" s="112" t="str">
        <f t="shared" si="13"/>
        <v>000100</v>
      </c>
      <c r="J83" s="116" t="str">
        <f>'Results - Derby and Notts'!N43</f>
        <v>np</v>
      </c>
      <c r="K83" s="112" t="str">
        <f t="shared" si="14"/>
        <v>np</v>
      </c>
      <c r="L83" s="117" t="str">
        <f t="shared" si="15"/>
        <v>np</v>
      </c>
      <c r="M83" s="118" t="str">
        <f>'Results - Derby and Notts'!D42</f>
        <v>Freestyle</v>
      </c>
      <c r="N83" s="106" t="str">
        <f>'Results - Derby and Notts'!C42</f>
        <v>50m</v>
      </c>
      <c r="O83" s="112" t="str">
        <f t="shared" si="16"/>
        <v>Freestyle0050</v>
      </c>
      <c r="P83" s="112" t="str">
        <f t="shared" si="17"/>
        <v>01</v>
      </c>
      <c r="Q83" s="119" t="s">
        <v>184</v>
      </c>
      <c r="R83" s="120"/>
      <c r="S83" s="122" t="str">
        <f t="shared" si="18"/>
        <v/>
      </c>
    </row>
    <row r="84" spans="2:19" x14ac:dyDescent="0.15">
      <c r="B84" s="112">
        <v>3</v>
      </c>
      <c r="C84" s="106">
        <f>'Results - Derby and Notts'!A44</f>
        <v>20</v>
      </c>
      <c r="D84" s="106" t="str">
        <f>IF(LEFT('Results - Derby and Notts'!E44,1)="O","M",IF(LEFT('Results - Derby and Notts'!E44,1)="F","F",IF(LEFT('Results - Derby and Notts'!E44,1)="B","M",IF(LEFT('Results - Derby and Notts'!E44,1)="G","F","ERROR"))))</f>
        <v>F</v>
      </c>
      <c r="E84" s="113" t="str">
        <f>PROPER('Lane 3 Team'!F38)</f>
        <v/>
      </c>
      <c r="F84" s="113" t="str">
        <f>PROPER('Lane 3 Team'!G38)</f>
        <v/>
      </c>
      <c r="G84" s="114" t="e">
        <f>VLOOKUP(Instructions!$I$27,Clubs,3,FALSE)</f>
        <v>#N/A</v>
      </c>
      <c r="H84" s="115">
        <f>'Lane 3 Team'!H38</f>
        <v>0</v>
      </c>
      <c r="I84" s="112" t="str">
        <f t="shared" si="13"/>
        <v>000100</v>
      </c>
      <c r="J84" s="116" t="str">
        <f>'Results - Derby and Notts'!N45</f>
        <v>np</v>
      </c>
      <c r="K84" s="112" t="str">
        <f t="shared" si="14"/>
        <v>np</v>
      </c>
      <c r="L84" s="117" t="str">
        <f t="shared" si="15"/>
        <v>np</v>
      </c>
      <c r="M84" s="118" t="str">
        <f>'Results - Derby and Notts'!D44</f>
        <v>Freestyle</v>
      </c>
      <c r="N84" s="106" t="str">
        <f>'Results - Derby and Notts'!C44</f>
        <v>50m</v>
      </c>
      <c r="O84" s="112" t="str">
        <f t="shared" si="16"/>
        <v>Freestyle0050</v>
      </c>
      <c r="P84" s="112" t="str">
        <f t="shared" si="17"/>
        <v>01</v>
      </c>
      <c r="Q84" s="119" t="s">
        <v>184</v>
      </c>
      <c r="R84" s="120"/>
      <c r="S84" s="122" t="str">
        <f t="shared" si="18"/>
        <v/>
      </c>
    </row>
    <row r="85" spans="2:19" x14ac:dyDescent="0.15">
      <c r="B85" s="112">
        <v>3</v>
      </c>
      <c r="C85" s="106">
        <f>'Results - Derby and Notts'!A46</f>
        <v>21</v>
      </c>
      <c r="D85" s="106" t="str">
        <f>IF(LEFT('Results - Derby and Notts'!E46,1)="O","M",IF(LEFT('Results - Derby and Notts'!E46,1)="F","F",IF(LEFT('Results - Derby and Notts'!E46,1)="B","M",IF(LEFT('Results - Derby and Notts'!E46,1)="G","F","ERROR"))))</f>
        <v>M</v>
      </c>
      <c r="E85" s="113" t="str">
        <f>PROPER('Lane 3 Team'!F39)</f>
        <v/>
      </c>
      <c r="F85" s="113" t="str">
        <f>PROPER('Lane 3 Team'!G39)</f>
        <v/>
      </c>
      <c r="G85" s="114" t="e">
        <f>VLOOKUP(Instructions!$I$27,Clubs,3,FALSE)</f>
        <v>#N/A</v>
      </c>
      <c r="H85" s="115">
        <f>'Lane 3 Team'!H39</f>
        <v>0</v>
      </c>
      <c r="I85" s="112" t="str">
        <f t="shared" si="13"/>
        <v>000100</v>
      </c>
      <c r="J85" s="116" t="str">
        <f>'Results - Derby and Notts'!N47</f>
        <v>np</v>
      </c>
      <c r="K85" s="112" t="str">
        <f t="shared" si="14"/>
        <v>np</v>
      </c>
      <c r="L85" s="117" t="str">
        <f t="shared" si="15"/>
        <v>np</v>
      </c>
      <c r="M85" s="118" t="str">
        <f>'Results - Derby and Notts'!D46</f>
        <v>Backstroke</v>
      </c>
      <c r="N85" s="106" t="str">
        <f>'Results - Derby and Notts'!C46</f>
        <v>25m</v>
      </c>
      <c r="O85" s="112" t="str">
        <f t="shared" si="16"/>
        <v>Backstroke0025</v>
      </c>
      <c r="P85" s="112" t="str">
        <f t="shared" si="17"/>
        <v>27</v>
      </c>
      <c r="Q85" s="119" t="s">
        <v>184</v>
      </c>
      <c r="R85" s="120"/>
      <c r="S85" s="122" t="str">
        <f t="shared" si="18"/>
        <v/>
      </c>
    </row>
    <row r="86" spans="2:19" x14ac:dyDescent="0.15">
      <c r="B86" s="112">
        <v>3</v>
      </c>
      <c r="C86" s="106">
        <f>'Results - Derby and Notts'!A48</f>
        <v>22</v>
      </c>
      <c r="D86" s="106" t="str">
        <f>IF(LEFT('Results - Derby and Notts'!E48,1)="O","M",IF(LEFT('Results - Derby and Notts'!E48,1)="F","F",IF(LEFT('Results - Derby and Notts'!E48,1)="B","M",IF(LEFT('Results - Derby and Notts'!E48,1)="G","F","ERROR"))))</f>
        <v>F</v>
      </c>
      <c r="E86" s="113" t="str">
        <f>PROPER('Lane 3 Team'!F40)</f>
        <v/>
      </c>
      <c r="F86" s="113" t="str">
        <f>PROPER('Lane 3 Team'!G40)</f>
        <v/>
      </c>
      <c r="G86" s="114" t="e">
        <f>VLOOKUP(Instructions!$I$27,Clubs,3,FALSE)</f>
        <v>#N/A</v>
      </c>
      <c r="H86" s="115">
        <f>'Lane 3 Team'!H40</f>
        <v>0</v>
      </c>
      <c r="I86" s="112" t="str">
        <f t="shared" si="13"/>
        <v>000100</v>
      </c>
      <c r="J86" s="116" t="str">
        <f>'Results - Derby and Notts'!N49</f>
        <v>np</v>
      </c>
      <c r="K86" s="112" t="str">
        <f t="shared" si="14"/>
        <v>np</v>
      </c>
      <c r="L86" s="117" t="str">
        <f t="shared" si="15"/>
        <v>np</v>
      </c>
      <c r="M86" s="118" t="str">
        <f>'Results - Derby and Notts'!D48</f>
        <v>Backstroke</v>
      </c>
      <c r="N86" s="106" t="str">
        <f>'Results - Derby and Notts'!C48</f>
        <v>25m</v>
      </c>
      <c r="O86" s="112" t="str">
        <f t="shared" si="16"/>
        <v>Backstroke0025</v>
      </c>
      <c r="P86" s="112" t="str">
        <f t="shared" si="17"/>
        <v>27</v>
      </c>
      <c r="Q86" s="119" t="s">
        <v>184</v>
      </c>
      <c r="R86" s="120"/>
      <c r="S86" s="122" t="str">
        <f t="shared" si="18"/>
        <v/>
      </c>
    </row>
    <row r="87" spans="2:19" x14ac:dyDescent="0.15">
      <c r="B87" s="112">
        <v>3</v>
      </c>
      <c r="C87" s="106">
        <f>'Results - Derby and Notts'!A50</f>
        <v>23</v>
      </c>
      <c r="D87" s="106" t="str">
        <f>IF(LEFT('Results - Derby and Notts'!E50,1)="O","M",IF(LEFT('Results - Derby and Notts'!E50,1)="F","F",IF(LEFT('Results - Derby and Notts'!E50,1)="B","M",IF(LEFT('Results - Derby and Notts'!E50,1)="G","F","ERROR"))))</f>
        <v>M</v>
      </c>
      <c r="E87" s="113" t="str">
        <f>PROPER('Lane 3 Team'!F41)</f>
        <v/>
      </c>
      <c r="F87" s="113" t="str">
        <f>PROPER('Lane 3 Team'!G41)</f>
        <v/>
      </c>
      <c r="G87" s="114" t="e">
        <f>VLOOKUP(Instructions!$I$27,Clubs,3,FALSE)</f>
        <v>#N/A</v>
      </c>
      <c r="H87" s="115">
        <f>'Lane 3 Team'!H41</f>
        <v>0</v>
      </c>
      <c r="I87" s="112" t="str">
        <f t="shared" si="13"/>
        <v>000100</v>
      </c>
      <c r="J87" s="116" t="str">
        <f>'Results - Derby and Notts'!N51</f>
        <v>np</v>
      </c>
      <c r="K87" s="112" t="str">
        <f t="shared" si="14"/>
        <v>np</v>
      </c>
      <c r="L87" s="117" t="str">
        <f t="shared" si="15"/>
        <v>np</v>
      </c>
      <c r="M87" s="118" t="str">
        <f>'Results - Derby and Notts'!D50</f>
        <v>Butterfly</v>
      </c>
      <c r="N87" s="106" t="str">
        <f>'Results - Derby and Notts'!C50</f>
        <v>50m</v>
      </c>
      <c r="O87" s="112" t="str">
        <f t="shared" si="16"/>
        <v>Butterfly0050</v>
      </c>
      <c r="P87" s="112" t="str">
        <f t="shared" si="17"/>
        <v>10</v>
      </c>
      <c r="Q87" s="119" t="s">
        <v>184</v>
      </c>
      <c r="R87" s="120"/>
      <c r="S87" s="122" t="str">
        <f t="shared" si="18"/>
        <v/>
      </c>
    </row>
    <row r="88" spans="2:19" x14ac:dyDescent="0.15">
      <c r="B88" s="112">
        <v>3</v>
      </c>
      <c r="C88" s="106">
        <f>'Results - Derby and Notts'!A52</f>
        <v>24</v>
      </c>
      <c r="D88" s="106" t="str">
        <f>IF(LEFT('Results - Derby and Notts'!E52,1)="O","M",IF(LEFT('Results - Derby and Notts'!E52,1)="F","F",IF(LEFT('Results - Derby and Notts'!E52,1)="B","M",IF(LEFT('Results - Derby and Notts'!E52,1)="G","F","ERROR"))))</f>
        <v>F</v>
      </c>
      <c r="E88" s="113" t="str">
        <f>PROPER('Lane 3 Team'!F42)</f>
        <v/>
      </c>
      <c r="F88" s="113" t="str">
        <f>PROPER('Lane 3 Team'!G42)</f>
        <v/>
      </c>
      <c r="G88" s="114" t="e">
        <f>VLOOKUP(Instructions!$I$27,Clubs,3,FALSE)</f>
        <v>#N/A</v>
      </c>
      <c r="H88" s="115">
        <f>'Lane 3 Team'!H42</f>
        <v>0</v>
      </c>
      <c r="I88" s="112" t="str">
        <f t="shared" si="13"/>
        <v>000100</v>
      </c>
      <c r="J88" s="116" t="str">
        <f>'Results - Derby and Notts'!N53</f>
        <v>np</v>
      </c>
      <c r="K88" s="112" t="str">
        <f t="shared" si="14"/>
        <v>np</v>
      </c>
      <c r="L88" s="117" t="str">
        <f t="shared" si="15"/>
        <v>np</v>
      </c>
      <c r="M88" s="118" t="str">
        <f>'Results - Derby and Notts'!D52</f>
        <v>Butterfly</v>
      </c>
      <c r="N88" s="106" t="str">
        <f>'Results - Derby and Notts'!C52</f>
        <v>50m</v>
      </c>
      <c r="O88" s="112" t="str">
        <f t="shared" si="16"/>
        <v>Butterfly0050</v>
      </c>
      <c r="P88" s="112" t="str">
        <f t="shared" si="17"/>
        <v>10</v>
      </c>
      <c r="Q88" s="119" t="s">
        <v>184</v>
      </c>
      <c r="R88" s="120"/>
      <c r="S88" s="122" t="str">
        <f t="shared" si="18"/>
        <v/>
      </c>
    </row>
    <row r="89" spans="2:19" x14ac:dyDescent="0.15">
      <c r="B89" s="112">
        <v>3</v>
      </c>
      <c r="C89" s="106">
        <f>'Results - Derby and Notts'!A54</f>
        <v>25</v>
      </c>
      <c r="D89" s="106" t="str">
        <f>IF(LEFT('Results - Derby and Notts'!E54,1)="O","M",IF(LEFT('Results - Derby and Notts'!E54,1)="F","F",IF(LEFT('Results - Derby and Notts'!E54,1)="B","M",IF(LEFT('Results - Derby and Notts'!E54,1)="G","F","ERROR"))))</f>
        <v>M</v>
      </c>
      <c r="E89" s="113" t="str">
        <f>PROPER('Lane 3 Team'!F43)</f>
        <v/>
      </c>
      <c r="F89" s="113" t="str">
        <f>PROPER('Lane 3 Team'!G43)</f>
        <v/>
      </c>
      <c r="G89" s="114" t="e">
        <f>VLOOKUP(Instructions!$I$27,Clubs,3,FALSE)</f>
        <v>#N/A</v>
      </c>
      <c r="H89" s="115">
        <f>'Lane 3 Team'!H43</f>
        <v>0</v>
      </c>
      <c r="I89" s="112" t="str">
        <f t="shared" si="13"/>
        <v>000100</v>
      </c>
      <c r="J89" s="116" t="str">
        <f>'Results - Derby and Notts'!N55</f>
        <v>np</v>
      </c>
      <c r="K89" s="112" t="str">
        <f t="shared" si="14"/>
        <v>np</v>
      </c>
      <c r="L89" s="117" t="str">
        <f t="shared" si="15"/>
        <v>np</v>
      </c>
      <c r="M89" s="118" t="str">
        <f>'Results - Derby and Notts'!D54</f>
        <v>Freestyle</v>
      </c>
      <c r="N89" s="106" t="str">
        <f>'Results - Derby and Notts'!C54</f>
        <v>50m</v>
      </c>
      <c r="O89" s="112" t="str">
        <f t="shared" si="16"/>
        <v>Freestyle0050</v>
      </c>
      <c r="P89" s="112" t="str">
        <f t="shared" si="17"/>
        <v>01</v>
      </c>
      <c r="Q89" s="119" t="s">
        <v>184</v>
      </c>
      <c r="R89" s="120"/>
      <c r="S89" s="122" t="str">
        <f t="shared" si="18"/>
        <v/>
      </c>
    </row>
    <row r="90" spans="2:19" x14ac:dyDescent="0.15">
      <c r="B90" s="112">
        <v>3</v>
      </c>
      <c r="C90" s="106">
        <f>'Results - Derby and Notts'!A56</f>
        <v>26</v>
      </c>
      <c r="D90" s="106" t="str">
        <f>IF(LEFT('Results - Derby and Notts'!E56,1)="O","M",IF(LEFT('Results - Derby and Notts'!E56,1)="F","F",IF(LEFT('Results - Derby and Notts'!E56,1)="B","M",IF(LEFT('Results - Derby and Notts'!E56,1)="G","F","ERROR"))))</f>
        <v>F</v>
      </c>
      <c r="E90" s="113" t="str">
        <f>PROPER('Lane 3 Team'!F44)</f>
        <v/>
      </c>
      <c r="F90" s="113" t="str">
        <f>PROPER('Lane 3 Team'!G44)</f>
        <v/>
      </c>
      <c r="G90" s="114" t="e">
        <f>VLOOKUP(Instructions!$I$27,Clubs,3,FALSE)</f>
        <v>#N/A</v>
      </c>
      <c r="H90" s="115">
        <f>'Lane 3 Team'!H44</f>
        <v>0</v>
      </c>
      <c r="I90" s="112" t="str">
        <f t="shared" si="13"/>
        <v>000100</v>
      </c>
      <c r="J90" s="116" t="str">
        <f>'Results - Derby and Notts'!N57</f>
        <v>np</v>
      </c>
      <c r="K90" s="112" t="str">
        <f t="shared" si="14"/>
        <v>np</v>
      </c>
      <c r="L90" s="117" t="str">
        <f t="shared" si="15"/>
        <v>np</v>
      </c>
      <c r="M90" s="118" t="str">
        <f>'Results - Derby and Notts'!D56</f>
        <v>Freestyle</v>
      </c>
      <c r="N90" s="106" t="str">
        <f>'Results - Derby and Notts'!C56</f>
        <v>50m</v>
      </c>
      <c r="O90" s="112" t="str">
        <f t="shared" si="16"/>
        <v>Freestyle0050</v>
      </c>
      <c r="P90" s="112" t="str">
        <f t="shared" si="17"/>
        <v>01</v>
      </c>
      <c r="Q90" s="119" t="s">
        <v>184</v>
      </c>
      <c r="R90" s="120"/>
      <c r="S90" s="122" t="str">
        <f t="shared" si="18"/>
        <v/>
      </c>
    </row>
    <row r="91" spans="2:19" x14ac:dyDescent="0.15">
      <c r="B91" s="112">
        <v>3</v>
      </c>
      <c r="C91" s="106">
        <f>'Results - Derby and Notts'!A58</f>
        <v>27</v>
      </c>
      <c r="D91" s="106" t="str">
        <f>IF(LEFT('Results - Derby and Notts'!E58,1)="O","M",IF(LEFT('Results - Derby and Notts'!E58,1)="F","F",IF(LEFT('Results - Derby and Notts'!E58,1)="B","M",IF(LEFT('Results - Derby and Notts'!E58,1)="G","F","ERROR"))))</f>
        <v>M</v>
      </c>
      <c r="E91" s="113" t="str">
        <f>PROPER('Lane 3 Team'!F45)</f>
        <v/>
      </c>
      <c r="F91" s="113" t="str">
        <f>PROPER('Lane 3 Team'!G45)</f>
        <v/>
      </c>
      <c r="G91" s="114" t="e">
        <f>VLOOKUP(Instructions!$I$27,Clubs,3,FALSE)</f>
        <v>#N/A</v>
      </c>
      <c r="H91" s="115">
        <f>'Lane 3 Team'!H45</f>
        <v>0</v>
      </c>
      <c r="I91" s="112" t="str">
        <f t="shared" si="13"/>
        <v>000100</v>
      </c>
      <c r="J91" s="116" t="str">
        <f>'Results - Derby and Notts'!N59</f>
        <v>np</v>
      </c>
      <c r="K91" s="112" t="str">
        <f t="shared" si="14"/>
        <v>np</v>
      </c>
      <c r="L91" s="117" t="str">
        <f t="shared" si="15"/>
        <v>np</v>
      </c>
      <c r="M91" s="118" t="str">
        <f>'Results - Derby and Notts'!D58</f>
        <v>Breaststroke</v>
      </c>
      <c r="N91" s="106" t="str">
        <f>'Results - Derby and Notts'!C58</f>
        <v>50m</v>
      </c>
      <c r="O91" s="112" t="str">
        <f t="shared" si="16"/>
        <v>Breaststroke0050</v>
      </c>
      <c r="P91" s="112" t="str">
        <f t="shared" si="17"/>
        <v>07</v>
      </c>
      <c r="Q91" s="119" t="s">
        <v>184</v>
      </c>
      <c r="R91" s="120"/>
      <c r="S91" s="122" t="str">
        <f t="shared" si="18"/>
        <v/>
      </c>
    </row>
    <row r="92" spans="2:19" x14ac:dyDescent="0.15">
      <c r="B92" s="112">
        <v>3</v>
      </c>
      <c r="C92" s="106">
        <f>'Results - Derby and Notts'!A60</f>
        <v>28</v>
      </c>
      <c r="D92" s="106" t="str">
        <f>IF(LEFT('Results - Derby and Notts'!E60,1)="O","M",IF(LEFT('Results - Derby and Notts'!E60,1)="F","F",IF(LEFT('Results - Derby and Notts'!E60,1)="B","M",IF(LEFT('Results - Derby and Notts'!E60,1)="G","F","ERROR"))))</f>
        <v>F</v>
      </c>
      <c r="E92" s="113" t="str">
        <f>PROPER('Lane 3 Team'!F46)</f>
        <v/>
      </c>
      <c r="F92" s="113" t="str">
        <f>PROPER('Lane 3 Team'!G46)</f>
        <v/>
      </c>
      <c r="G92" s="114" t="e">
        <f>VLOOKUP(Instructions!$I$27,Clubs,3,FALSE)</f>
        <v>#N/A</v>
      </c>
      <c r="H92" s="115">
        <f>'Lane 3 Team'!H46</f>
        <v>0</v>
      </c>
      <c r="I92" s="112" t="str">
        <f t="shared" si="13"/>
        <v>000100</v>
      </c>
      <c r="J92" s="116" t="str">
        <f>'Results - Derby and Notts'!N61</f>
        <v>np</v>
      </c>
      <c r="K92" s="112" t="str">
        <f t="shared" si="14"/>
        <v>np</v>
      </c>
      <c r="L92" s="117" t="str">
        <f t="shared" si="15"/>
        <v>np</v>
      </c>
      <c r="M92" s="118" t="str">
        <f>'Results - Derby and Notts'!D60</f>
        <v>Breaststroke</v>
      </c>
      <c r="N92" s="106" t="str">
        <f>'Results - Derby and Notts'!C60</f>
        <v>50m</v>
      </c>
      <c r="O92" s="112" t="str">
        <f t="shared" si="16"/>
        <v>Breaststroke0050</v>
      </c>
      <c r="P92" s="112" t="str">
        <f t="shared" si="17"/>
        <v>07</v>
      </c>
      <c r="Q92" s="119" t="s">
        <v>184</v>
      </c>
      <c r="R92" s="120"/>
      <c r="S92" s="122" t="str">
        <f t="shared" si="18"/>
        <v/>
      </c>
    </row>
    <row r="93" spans="2:19" x14ac:dyDescent="0.15">
      <c r="B93" s="112">
        <v>3</v>
      </c>
      <c r="C93" s="106">
        <f>'Results - Derby and Notts'!A62</f>
        <v>29</v>
      </c>
      <c r="D93" s="106" t="str">
        <f>IF(LEFT('Results - Derby and Notts'!E62,1)="O","M",IF(LEFT('Results - Derby and Notts'!E62,1)="F","F",IF(LEFT('Results - Derby and Notts'!E62,1)="B","M",IF(LEFT('Results - Derby and Notts'!E62,1)="G","F","ERROR"))))</f>
        <v>M</v>
      </c>
      <c r="E93" s="113" t="str">
        <f>PROPER('Lane 3 Team'!F47)</f>
        <v/>
      </c>
      <c r="F93" s="113" t="str">
        <f>PROPER('Lane 3 Team'!G47)</f>
        <v/>
      </c>
      <c r="G93" s="114" t="e">
        <f>VLOOKUP(Instructions!$I$27,Clubs,3,FALSE)</f>
        <v>#N/A</v>
      </c>
      <c r="H93" s="115">
        <f>'Lane 3 Team'!H47</f>
        <v>0</v>
      </c>
      <c r="I93" s="112" t="str">
        <f t="shared" si="13"/>
        <v>000100</v>
      </c>
      <c r="J93" s="116" t="str">
        <f>'Results - Derby and Notts'!N63</f>
        <v>np</v>
      </c>
      <c r="K93" s="112" t="str">
        <f t="shared" si="14"/>
        <v>np</v>
      </c>
      <c r="L93" s="117" t="str">
        <f t="shared" si="15"/>
        <v>np</v>
      </c>
      <c r="M93" s="118" t="str">
        <f>'Results - Derby and Notts'!D62</f>
        <v>Butterfly</v>
      </c>
      <c r="N93" s="106" t="str">
        <f>'Results - Derby and Notts'!C62</f>
        <v>25m</v>
      </c>
      <c r="O93" s="112" t="str">
        <f t="shared" si="16"/>
        <v>Butterfly0025</v>
      </c>
      <c r="P93" s="112" t="str">
        <f t="shared" si="17"/>
        <v>25</v>
      </c>
      <c r="Q93" s="119" t="s">
        <v>184</v>
      </c>
      <c r="R93" s="120"/>
      <c r="S93" s="122" t="str">
        <f t="shared" si="18"/>
        <v/>
      </c>
    </row>
    <row r="94" spans="2:19" x14ac:dyDescent="0.15">
      <c r="B94" s="112">
        <v>3</v>
      </c>
      <c r="C94" s="106">
        <f>'Results - Derby and Notts'!A64</f>
        <v>30</v>
      </c>
      <c r="D94" s="106" t="str">
        <f>IF(LEFT('Results - Derby and Notts'!E64,1)="O","M",IF(LEFT('Results - Derby and Notts'!E64,1)="F","F",IF(LEFT('Results - Derby and Notts'!E64,1)="B","M",IF(LEFT('Results - Derby and Notts'!E64,1)="G","F","ERROR"))))</f>
        <v>F</v>
      </c>
      <c r="E94" s="113" t="str">
        <f>PROPER('Lane 3 Team'!F48)</f>
        <v/>
      </c>
      <c r="F94" s="113" t="str">
        <f>PROPER('Lane 3 Team'!G48)</f>
        <v/>
      </c>
      <c r="G94" s="114" t="e">
        <f>VLOOKUP(Instructions!$I$27,Clubs,3,FALSE)</f>
        <v>#N/A</v>
      </c>
      <c r="H94" s="115">
        <f>'Lane 3 Team'!H48</f>
        <v>0</v>
      </c>
      <c r="I94" s="112" t="str">
        <f t="shared" si="13"/>
        <v>000100</v>
      </c>
      <c r="J94" s="116" t="str">
        <f>'Results - Derby and Notts'!N65</f>
        <v>np</v>
      </c>
      <c r="K94" s="112" t="str">
        <f t="shared" si="14"/>
        <v>np</v>
      </c>
      <c r="L94" s="117" t="str">
        <f t="shared" si="15"/>
        <v>np</v>
      </c>
      <c r="M94" s="118" t="str">
        <f>'Results - Derby and Notts'!D64</f>
        <v>Butterfly</v>
      </c>
      <c r="N94" s="106" t="str">
        <f>'Results - Derby and Notts'!C64</f>
        <v>25m</v>
      </c>
      <c r="O94" s="112" t="str">
        <f t="shared" si="16"/>
        <v>Butterfly0025</v>
      </c>
      <c r="P94" s="112" t="str">
        <f t="shared" si="17"/>
        <v>25</v>
      </c>
      <c r="Q94" s="119" t="s">
        <v>184</v>
      </c>
      <c r="R94" s="120"/>
      <c r="S94" s="122" t="str">
        <f t="shared" si="18"/>
        <v/>
      </c>
    </row>
    <row r="95" spans="2:19" x14ac:dyDescent="0.15">
      <c r="B95" s="112">
        <v>3</v>
      </c>
      <c r="C95" s="106">
        <f>'Results - Derby and Notts'!A66</f>
        <v>31</v>
      </c>
      <c r="D95" s="106" t="str">
        <f>IF(LEFT('Results - Derby and Notts'!E66,1)="O","M",IF(LEFT('Results - Derby and Notts'!E66,1)="F","F",IF(LEFT('Results - Derby and Notts'!E66,1)="B","M",IF(LEFT('Results - Derby and Notts'!E66,1)="G","F","ERROR"))))</f>
        <v>M</v>
      </c>
      <c r="E95" s="113" t="str">
        <f>PROPER('Lane 3 Team'!F49)</f>
        <v/>
      </c>
      <c r="F95" s="113" t="str">
        <f>PROPER('Lane 3 Team'!G49)</f>
        <v/>
      </c>
      <c r="G95" s="114" t="e">
        <f>VLOOKUP(Instructions!$I$27,Clubs,3,FALSE)</f>
        <v>#N/A</v>
      </c>
      <c r="H95" s="115">
        <f>'Lane 3 Team'!H49</f>
        <v>0</v>
      </c>
      <c r="I95" s="112" t="str">
        <f t="shared" si="13"/>
        <v>000100</v>
      </c>
      <c r="J95" s="116" t="str">
        <f>'Results - Derby and Notts'!N67</f>
        <v>np</v>
      </c>
      <c r="K95" s="112" t="str">
        <f t="shared" si="14"/>
        <v>np</v>
      </c>
      <c r="L95" s="117" t="str">
        <f t="shared" si="15"/>
        <v>np</v>
      </c>
      <c r="M95" s="118" t="str">
        <f>'Results - Derby and Notts'!D66</f>
        <v>Freestyle</v>
      </c>
      <c r="N95" s="106" t="str">
        <f>'Results - Derby and Notts'!C66</f>
        <v>50m</v>
      </c>
      <c r="O95" s="112" t="str">
        <f t="shared" si="16"/>
        <v>Freestyle0050</v>
      </c>
      <c r="P95" s="112" t="str">
        <f t="shared" si="17"/>
        <v>01</v>
      </c>
      <c r="Q95" s="119" t="s">
        <v>184</v>
      </c>
      <c r="R95" s="120"/>
      <c r="S95" s="122" t="str">
        <f t="shared" si="18"/>
        <v/>
      </c>
    </row>
    <row r="96" spans="2:19" x14ac:dyDescent="0.15">
      <c r="B96" s="112">
        <v>3</v>
      </c>
      <c r="C96" s="106">
        <f>'Results - Derby and Notts'!A68</f>
        <v>32</v>
      </c>
      <c r="D96" s="106" t="str">
        <f>IF(LEFT('Results - Derby and Notts'!E68,1)="O","M",IF(LEFT('Results - Derby and Notts'!E68,1)="F","F",IF(LEFT('Results - Derby and Notts'!E68,1)="B","M",IF(LEFT('Results - Derby and Notts'!E68,1)="G","F","ERROR"))))</f>
        <v>F</v>
      </c>
      <c r="E96" s="113" t="str">
        <f>PROPER('Lane 3 Team'!F50)</f>
        <v/>
      </c>
      <c r="F96" s="113" t="str">
        <f>PROPER('Lane 3 Team'!G50)</f>
        <v/>
      </c>
      <c r="G96" s="114" t="e">
        <f>VLOOKUP(Instructions!$I$27,Clubs,3,FALSE)</f>
        <v>#N/A</v>
      </c>
      <c r="H96" s="115">
        <f>'Lane 3 Team'!H50</f>
        <v>0</v>
      </c>
      <c r="I96" s="112" t="str">
        <f t="shared" si="13"/>
        <v>000100</v>
      </c>
      <c r="J96" s="116" t="str">
        <f>'Results - Derby and Notts'!N69</f>
        <v>np</v>
      </c>
      <c r="K96" s="112" t="str">
        <f t="shared" si="14"/>
        <v>np</v>
      </c>
      <c r="L96" s="117" t="str">
        <f t="shared" si="15"/>
        <v>np</v>
      </c>
      <c r="M96" s="118" t="str">
        <f>'Results - Derby and Notts'!D68</f>
        <v>Freestyle</v>
      </c>
      <c r="N96" s="106" t="str">
        <f>'Results - Derby and Notts'!C68</f>
        <v>50m</v>
      </c>
      <c r="O96" s="112" t="str">
        <f t="shared" si="16"/>
        <v>Freestyle0050</v>
      </c>
      <c r="P96" s="112" t="str">
        <f t="shared" si="17"/>
        <v>01</v>
      </c>
      <c r="Q96" s="119" t="s">
        <v>184</v>
      </c>
      <c r="R96" s="120"/>
      <c r="S96" s="122" t="str">
        <f t="shared" si="18"/>
        <v/>
      </c>
    </row>
    <row r="97" spans="2:19" x14ac:dyDescent="0.15">
      <c r="B97" s="112">
        <v>3</v>
      </c>
      <c r="C97" s="106">
        <f>'Results - Derby and Notts'!A70</f>
        <v>33</v>
      </c>
      <c r="D97" s="106" t="str">
        <f>IF(LEFT('Results - Derby and Notts'!E70,1)="O","M",IF(LEFT('Results - Derby and Notts'!E70,1)="F","F",IF(LEFT('Results - Derby and Notts'!E70,1)="B","M",IF(LEFT('Results - Derby and Notts'!E70,1)="G","F","ERROR"))))</f>
        <v>M</v>
      </c>
      <c r="E97" s="113" t="str">
        <f>PROPER('Lane 3 Team'!F51)</f>
        <v/>
      </c>
      <c r="F97" s="113" t="str">
        <f>PROPER('Lane 3 Team'!G51)</f>
        <v/>
      </c>
      <c r="G97" s="114" t="e">
        <f>VLOOKUP(Instructions!$I$27,Clubs,3,FALSE)</f>
        <v>#N/A</v>
      </c>
      <c r="H97" s="115">
        <f>'Lane 3 Team'!H51</f>
        <v>0</v>
      </c>
      <c r="I97" s="112" t="str">
        <f t="shared" si="13"/>
        <v>000100</v>
      </c>
      <c r="J97" s="116" t="str">
        <f>'Results - Derby and Notts'!N71</f>
        <v>np</v>
      </c>
      <c r="K97" s="112" t="str">
        <f t="shared" si="14"/>
        <v>np</v>
      </c>
      <c r="L97" s="117" t="str">
        <f t="shared" si="15"/>
        <v>np</v>
      </c>
      <c r="M97" s="118" t="str">
        <f>'Results - Derby and Notts'!D70</f>
        <v>Breaststroke</v>
      </c>
      <c r="N97" s="106" t="str">
        <f>'Results - Derby and Notts'!C70</f>
        <v>50m</v>
      </c>
      <c r="O97" s="112" t="str">
        <f t="shared" si="16"/>
        <v>Breaststroke0050</v>
      </c>
      <c r="P97" s="112" t="str">
        <f t="shared" si="17"/>
        <v>07</v>
      </c>
      <c r="Q97" s="119" t="s">
        <v>184</v>
      </c>
      <c r="R97" s="120"/>
      <c r="S97" s="122" t="str">
        <f t="shared" si="18"/>
        <v/>
      </c>
    </row>
    <row r="98" spans="2:19" x14ac:dyDescent="0.15">
      <c r="B98" s="112">
        <v>3</v>
      </c>
      <c r="C98" s="106">
        <f>'Results - Derby and Notts'!A72</f>
        <v>34</v>
      </c>
      <c r="D98" s="106" t="str">
        <f>IF(LEFT('Results - Derby and Notts'!E72,1)="O","M",IF(LEFT('Results - Derby and Notts'!E72,1)="F","F",IF(LEFT('Results - Derby and Notts'!E72,1)="B","M",IF(LEFT('Results - Derby and Notts'!E72,1)="G","F","ERROR"))))</f>
        <v>F</v>
      </c>
      <c r="E98" s="113" t="str">
        <f>PROPER('Lane 3 Team'!F52)</f>
        <v/>
      </c>
      <c r="F98" s="113" t="str">
        <f>PROPER('Lane 3 Team'!G52)</f>
        <v/>
      </c>
      <c r="G98" s="114" t="e">
        <f>VLOOKUP(Instructions!$I$27,Clubs,3,FALSE)</f>
        <v>#N/A</v>
      </c>
      <c r="H98" s="115">
        <f>'Lane 3 Team'!H52</f>
        <v>0</v>
      </c>
      <c r="I98" s="112" t="str">
        <f t="shared" si="13"/>
        <v>000100</v>
      </c>
      <c r="J98" s="116" t="str">
        <f>'Results - Derby and Notts'!N73</f>
        <v>np</v>
      </c>
      <c r="K98" s="112" t="str">
        <f t="shared" si="14"/>
        <v>np</v>
      </c>
      <c r="L98" s="117" t="str">
        <f t="shared" si="15"/>
        <v>np</v>
      </c>
      <c r="M98" s="118" t="str">
        <f>'Results - Derby and Notts'!D72</f>
        <v>Breaststroke</v>
      </c>
      <c r="N98" s="106" t="str">
        <f>'Results - Derby and Notts'!C72</f>
        <v>50m</v>
      </c>
      <c r="O98" s="112" t="str">
        <f t="shared" si="16"/>
        <v>Breaststroke0050</v>
      </c>
      <c r="P98" s="112" t="str">
        <f t="shared" si="17"/>
        <v>07</v>
      </c>
      <c r="Q98" s="119" t="s">
        <v>184</v>
      </c>
      <c r="R98" s="120"/>
      <c r="S98" s="122" t="str">
        <f t="shared" si="18"/>
        <v/>
      </c>
    </row>
    <row r="99" spans="2:19" x14ac:dyDescent="0.15">
      <c r="B99" s="112">
        <v>3</v>
      </c>
      <c r="C99" s="106">
        <f>'Results - Derby and Notts'!A74</f>
        <v>35</v>
      </c>
      <c r="D99" s="106" t="str">
        <f>IF(LEFT('Results - Derby and Notts'!E74,1)="O","M",IF(LEFT('Results - Derby and Notts'!E74,1)="F","F",IF(LEFT('Results - Derby and Notts'!E74,1)="B","M",IF(LEFT('Results - Derby and Notts'!E74,1)="G","F","ERROR"))))</f>
        <v>M</v>
      </c>
      <c r="E99" s="113" t="str">
        <f>PROPER('Lane 3 Team'!F53)</f>
        <v/>
      </c>
      <c r="F99" s="113" t="str">
        <f>PROPER('Lane 3 Team'!G53)</f>
        <v/>
      </c>
      <c r="G99" s="114" t="e">
        <f>VLOOKUP(Instructions!$I$27,Clubs,3,FALSE)</f>
        <v>#N/A</v>
      </c>
      <c r="H99" s="115">
        <f>'Lane 3 Team'!H53</f>
        <v>0</v>
      </c>
      <c r="I99" s="112" t="str">
        <f t="shared" si="13"/>
        <v>000100</v>
      </c>
      <c r="J99" s="116" t="str">
        <f>'Results - Derby and Notts'!N75</f>
        <v>np</v>
      </c>
      <c r="K99" s="112" t="str">
        <f t="shared" si="14"/>
        <v>np</v>
      </c>
      <c r="L99" s="117" t="str">
        <f t="shared" si="15"/>
        <v>np</v>
      </c>
      <c r="M99" s="118" t="str">
        <f>'Results - Derby and Notts'!D74</f>
        <v>Backstroke</v>
      </c>
      <c r="N99" s="106" t="str">
        <f>'Results - Derby and Notts'!C74</f>
        <v>50m</v>
      </c>
      <c r="O99" s="112" t="str">
        <f t="shared" si="16"/>
        <v>Backstroke0050</v>
      </c>
      <c r="P99" s="112" t="str">
        <f t="shared" si="17"/>
        <v>13</v>
      </c>
      <c r="Q99" s="119" t="s">
        <v>184</v>
      </c>
      <c r="R99" s="120"/>
      <c r="S99" s="122" t="str">
        <f t="shared" si="18"/>
        <v/>
      </c>
    </row>
    <row r="100" spans="2:19" x14ac:dyDescent="0.15">
      <c r="B100" s="112">
        <v>3</v>
      </c>
      <c r="C100" s="106">
        <f>'Results - Derby and Notts'!A76</f>
        <v>36</v>
      </c>
      <c r="D100" s="106" t="str">
        <f>IF(LEFT('Results - Derby and Notts'!E76,1)="O","M",IF(LEFT('Results - Derby and Notts'!E76,1)="F","F",IF(LEFT('Results - Derby and Notts'!E76,1)="B","M",IF(LEFT('Results - Derby and Notts'!E76,1)="G","F","ERROR"))))</f>
        <v>F</v>
      </c>
      <c r="E100" s="113" t="str">
        <f>PROPER('Lane 3 Team'!F54)</f>
        <v/>
      </c>
      <c r="F100" s="113" t="str">
        <f>PROPER('Lane 3 Team'!G54)</f>
        <v/>
      </c>
      <c r="G100" s="114" t="e">
        <f>VLOOKUP(Instructions!$I$27,Clubs,3,FALSE)</f>
        <v>#N/A</v>
      </c>
      <c r="H100" s="115">
        <f>'Lane 3 Team'!H54</f>
        <v>0</v>
      </c>
      <c r="I100" s="112" t="str">
        <f t="shared" si="13"/>
        <v>000100</v>
      </c>
      <c r="J100" s="116" t="str">
        <f>'Results - Derby and Notts'!N77</f>
        <v>np</v>
      </c>
      <c r="K100" s="112" t="str">
        <f t="shared" si="14"/>
        <v>np</v>
      </c>
      <c r="L100" s="117" t="str">
        <f t="shared" si="15"/>
        <v>np</v>
      </c>
      <c r="M100" s="118" t="str">
        <f>'Results - Derby and Notts'!D76</f>
        <v>Backstroke</v>
      </c>
      <c r="N100" s="106" t="str">
        <f>'Results - Derby and Notts'!C76</f>
        <v>50m</v>
      </c>
      <c r="O100" s="112" t="str">
        <f t="shared" si="16"/>
        <v>Backstroke0050</v>
      </c>
      <c r="P100" s="112" t="str">
        <f t="shared" si="17"/>
        <v>13</v>
      </c>
      <c r="Q100" s="119" t="s">
        <v>184</v>
      </c>
      <c r="R100" s="120"/>
      <c r="S100" s="122" t="str">
        <f t="shared" si="18"/>
        <v/>
      </c>
    </row>
    <row r="101" spans="2:19" x14ac:dyDescent="0.15">
      <c r="B101" s="112">
        <v>4</v>
      </c>
      <c r="C101" s="106">
        <f>'Results - Derby and Notts'!A14</f>
        <v>5</v>
      </c>
      <c r="D101" s="106" t="str">
        <f>IF(LEFT('Results - Derby and Notts'!E14,1)="O","M",IF(LEFT('Results - Derby and Notts'!E14,1)="F","F",IF(LEFT('Results - Derby and Notts'!E14,1)="B","M",IF(LEFT('Results - Derby and Notts'!E14,1)="G","F","ERROR"))))</f>
        <v>M</v>
      </c>
      <c r="E101" s="113" t="str">
        <f>PROPER('Lane 4 Team'!F23)</f>
        <v/>
      </c>
      <c r="F101" s="113" t="str">
        <f>PROPER('Lane 4 Team'!G23)</f>
        <v/>
      </c>
      <c r="G101" s="114" t="e">
        <f>VLOOKUP(Instructions!$C$28,Clubs,3,FALSE)</f>
        <v>#N/A</v>
      </c>
      <c r="H101" s="115">
        <f>'Lane 4 Team'!H23</f>
        <v>0</v>
      </c>
      <c r="I101" s="112" t="str">
        <f t="shared" si="13"/>
        <v>000100</v>
      </c>
      <c r="J101" s="116" t="str">
        <f>'Results - Derby and Notts'!R15</f>
        <v>np</v>
      </c>
      <c r="K101" s="112" t="str">
        <f t="shared" si="14"/>
        <v>np</v>
      </c>
      <c r="L101" s="117" t="str">
        <f t="shared" si="15"/>
        <v>np</v>
      </c>
      <c r="M101" s="118" t="str">
        <f>'Results - Derby and Notts'!D14</f>
        <v>Freestyle</v>
      </c>
      <c r="N101" s="106" t="str">
        <f>'Results - Derby and Notts'!C14</f>
        <v>25m</v>
      </c>
      <c r="O101" s="112" t="str">
        <f t="shared" si="16"/>
        <v>Freestyle0025</v>
      </c>
      <c r="P101" s="112" t="str">
        <f t="shared" si="17"/>
        <v>21</v>
      </c>
      <c r="Q101" s="119" t="s">
        <v>184</v>
      </c>
      <c r="R101" s="120"/>
      <c r="S101" s="122" t="str">
        <f t="shared" si="18"/>
        <v/>
      </c>
    </row>
    <row r="102" spans="2:19" x14ac:dyDescent="0.15">
      <c r="B102" s="112">
        <v>4</v>
      </c>
      <c r="C102" s="106">
        <f>'Results - Derby and Notts'!A16</f>
        <v>6</v>
      </c>
      <c r="D102" s="106" t="str">
        <f>IF(LEFT('Results - Derby and Notts'!E16,1)="O","M",IF(LEFT('Results - Derby and Notts'!E16,1)="F","F",IF(LEFT('Results - Derby and Notts'!E16,1)="B","M",IF(LEFT('Results - Derby and Notts'!E16,1)="G","F","ERROR"))))</f>
        <v>F</v>
      </c>
      <c r="E102" s="113" t="str">
        <f>PROPER('Lane 4 Team'!F24)</f>
        <v/>
      </c>
      <c r="F102" s="113" t="str">
        <f>PROPER('Lane 4 Team'!G24)</f>
        <v/>
      </c>
      <c r="G102" s="114" t="e">
        <f>VLOOKUP(Instructions!$C$28,Clubs,3,FALSE)</f>
        <v>#N/A</v>
      </c>
      <c r="H102" s="115">
        <f>'Lane 4 Team'!H24</f>
        <v>0</v>
      </c>
      <c r="I102" s="112" t="str">
        <f t="shared" ref="I102:I133" si="19">(TEXT(H102,"DDMMYY"))</f>
        <v>000100</v>
      </c>
      <c r="J102" s="116" t="str">
        <f>'Results - Derby and Notts'!R17</f>
        <v>np</v>
      </c>
      <c r="K102" s="112" t="str">
        <f t="shared" ref="K102:K133" si="20">IF(LEFT(J102,2)="dq","dq",IF(LEFT(J102,2)="np","np",IF(LEFT(J102,3)="dns","dns",SUM(J102*100))))</f>
        <v>np</v>
      </c>
      <c r="L102" s="117" t="str">
        <f t="shared" ref="L102:L133" si="21">TEXT(K102,"000000")</f>
        <v>np</v>
      </c>
      <c r="M102" s="118" t="str">
        <f>'Results - Derby and Notts'!D16</f>
        <v>Freestyle</v>
      </c>
      <c r="N102" s="106" t="str">
        <f>'Results - Derby and Notts'!C16</f>
        <v>25m</v>
      </c>
      <c r="O102" s="112" t="str">
        <f t="shared" ref="O102:O133" si="22">CONCATENATE(IF(LEFT(M102,4)="I.M.","IM",IF(LEFT(M102,1)="R","",M102)),IF(LEFT(M102,1)="R","",CONCATENATE("0",IF(N102="50m",CONCATENATE("0",LEFT(N102,2)),IF(N102="25m",CONCATENATE("0",LEFT(N102,2)),LEFT(N102,3))))))</f>
        <v>Freestyle0025</v>
      </c>
      <c r="P102" s="112" t="str">
        <f t="shared" ref="P102:P133" si="23">IF(O102="","",IF(D102="","",VLOOKUP(O102,Strokes,6,FALSE)))</f>
        <v>21</v>
      </c>
      <c r="Q102" s="119" t="s">
        <v>184</v>
      </c>
      <c r="R102" s="120"/>
      <c r="S102" s="122" t="str">
        <f t="shared" si="18"/>
        <v/>
      </c>
    </row>
    <row r="103" spans="2:19" x14ac:dyDescent="0.15">
      <c r="B103" s="112">
        <v>4</v>
      </c>
      <c r="C103" s="106">
        <f>'Results - Derby and Notts'!A18</f>
        <v>7</v>
      </c>
      <c r="D103" s="106" t="str">
        <f>IF(LEFT('Results - Derby and Notts'!E18,1)="O","M",IF(LEFT('Results - Derby and Notts'!E18,1)="F","F",IF(LEFT('Results - Derby and Notts'!E18,1)="B","M",IF(LEFT('Results - Derby and Notts'!E18,1)="G","F","ERROR"))))</f>
        <v>M</v>
      </c>
      <c r="E103" s="113" t="str">
        <f>PROPER('Lane 4 Team'!F25)</f>
        <v/>
      </c>
      <c r="F103" s="113" t="str">
        <f>PROPER('Lane 4 Team'!G25)</f>
        <v/>
      </c>
      <c r="G103" s="114" t="e">
        <f>VLOOKUP(Instructions!$C$28,Clubs,3,FALSE)</f>
        <v>#N/A</v>
      </c>
      <c r="H103" s="115">
        <f>'Lane 4 Team'!H25</f>
        <v>0</v>
      </c>
      <c r="I103" s="112" t="str">
        <f t="shared" si="19"/>
        <v>000100</v>
      </c>
      <c r="J103" s="116" t="str">
        <f>'Results - Derby and Notts'!R19</f>
        <v>np</v>
      </c>
      <c r="K103" s="112" t="str">
        <f t="shared" si="20"/>
        <v>np</v>
      </c>
      <c r="L103" s="117" t="str">
        <f t="shared" si="21"/>
        <v>np</v>
      </c>
      <c r="M103" s="118" t="str">
        <f>'Results - Derby and Notts'!D18</f>
        <v>Breaststroke</v>
      </c>
      <c r="N103" s="106" t="str">
        <f>'Results - Derby and Notts'!C18</f>
        <v>50m</v>
      </c>
      <c r="O103" s="112" t="str">
        <f t="shared" si="22"/>
        <v>Breaststroke0050</v>
      </c>
      <c r="P103" s="112" t="str">
        <f t="shared" si="23"/>
        <v>07</v>
      </c>
      <c r="Q103" s="119" t="s">
        <v>184</v>
      </c>
      <c r="R103" s="120"/>
      <c r="S103" s="122" t="str">
        <f t="shared" si="18"/>
        <v/>
      </c>
    </row>
    <row r="104" spans="2:19" x14ac:dyDescent="0.15">
      <c r="B104" s="112">
        <v>4</v>
      </c>
      <c r="C104" s="106">
        <f>'Results - Derby and Notts'!A20</f>
        <v>8</v>
      </c>
      <c r="D104" s="106" t="str">
        <f>IF(LEFT('Results - Derby and Notts'!E20,1)="O","M",IF(LEFT('Results - Derby and Notts'!E20,1)="F","F",IF(LEFT('Results - Derby and Notts'!E20,1)="B","M",IF(LEFT('Results - Derby and Notts'!E20,1)="G","F","ERROR"))))</f>
        <v>F</v>
      </c>
      <c r="E104" s="113" t="str">
        <f>PROPER('Lane 4 Team'!F26)</f>
        <v/>
      </c>
      <c r="F104" s="113" t="str">
        <f>PROPER('Lane 4 Team'!G26)</f>
        <v/>
      </c>
      <c r="G104" s="114" t="e">
        <f>VLOOKUP(Instructions!$C$28,Clubs,3,FALSE)</f>
        <v>#N/A</v>
      </c>
      <c r="H104" s="115">
        <f>'Lane 4 Team'!H26</f>
        <v>0</v>
      </c>
      <c r="I104" s="112" t="str">
        <f t="shared" si="19"/>
        <v>000100</v>
      </c>
      <c r="J104" s="116" t="str">
        <f>'Results - Derby and Notts'!R21</f>
        <v>np</v>
      </c>
      <c r="K104" s="112" t="str">
        <f t="shared" si="20"/>
        <v>np</v>
      </c>
      <c r="L104" s="117" t="str">
        <f t="shared" si="21"/>
        <v>np</v>
      </c>
      <c r="M104" s="118" t="str">
        <f>'Results - Derby and Notts'!D20</f>
        <v>Breaststroke</v>
      </c>
      <c r="N104" s="106" t="str">
        <f>'Results - Derby and Notts'!C20</f>
        <v>50m</v>
      </c>
      <c r="O104" s="112" t="str">
        <f t="shared" si="22"/>
        <v>Breaststroke0050</v>
      </c>
      <c r="P104" s="112" t="str">
        <f t="shared" si="23"/>
        <v>07</v>
      </c>
      <c r="Q104" s="119" t="s">
        <v>184</v>
      </c>
      <c r="R104" s="120"/>
      <c r="S104" s="122" t="str">
        <f t="shared" si="18"/>
        <v/>
      </c>
    </row>
    <row r="105" spans="2:19" x14ac:dyDescent="0.15">
      <c r="B105" s="112">
        <v>4</v>
      </c>
      <c r="C105" s="106">
        <f>'Results - Derby and Notts'!A22</f>
        <v>9</v>
      </c>
      <c r="D105" s="106" t="str">
        <f>IF(LEFT('Results - Derby and Notts'!E22,1)="O","M",IF(LEFT('Results - Derby and Notts'!E22,1)="F","F",IF(LEFT('Results - Derby and Notts'!E22,1)="B","M",IF(LEFT('Results - Derby and Notts'!E22,1)="G","F","ERROR"))))</f>
        <v>M</v>
      </c>
      <c r="E105" s="113" t="str">
        <f>PROPER('Lane 4 Team'!F27)</f>
        <v/>
      </c>
      <c r="F105" s="113" t="str">
        <f>PROPER('Lane 4 Team'!G27)</f>
        <v/>
      </c>
      <c r="G105" s="114" t="e">
        <f>VLOOKUP(Instructions!$C$28,Clubs,3,FALSE)</f>
        <v>#N/A</v>
      </c>
      <c r="H105" s="115">
        <f>'Lane 4 Team'!H27</f>
        <v>0</v>
      </c>
      <c r="I105" s="112" t="str">
        <f t="shared" si="19"/>
        <v>000100</v>
      </c>
      <c r="J105" s="116" t="str">
        <f>'Results - Derby and Notts'!R23</f>
        <v>np</v>
      </c>
      <c r="K105" s="112" t="str">
        <f t="shared" si="20"/>
        <v>np</v>
      </c>
      <c r="L105" s="117" t="str">
        <f t="shared" si="21"/>
        <v>np</v>
      </c>
      <c r="M105" s="118" t="str">
        <f>'Results - Derby and Notts'!D22</f>
        <v>Backstroke</v>
      </c>
      <c r="N105" s="106" t="str">
        <f>'Results - Derby and Notts'!C22</f>
        <v>50m</v>
      </c>
      <c r="O105" s="112" t="str">
        <f t="shared" si="22"/>
        <v>Backstroke0050</v>
      </c>
      <c r="P105" s="112" t="str">
        <f t="shared" si="23"/>
        <v>13</v>
      </c>
      <c r="Q105" s="119" t="s">
        <v>184</v>
      </c>
      <c r="R105" s="120"/>
      <c r="S105" s="122" t="str">
        <f t="shared" si="18"/>
        <v/>
      </c>
    </row>
    <row r="106" spans="2:19" x14ac:dyDescent="0.15">
      <c r="B106" s="112">
        <v>4</v>
      </c>
      <c r="C106" s="106">
        <f>'Results - Derby and Notts'!A24</f>
        <v>10</v>
      </c>
      <c r="D106" s="106" t="str">
        <f>IF(LEFT('Results - Derby and Notts'!E24,1)="O","M",IF(LEFT('Results - Derby and Notts'!E24,1)="F","F",IF(LEFT('Results - Derby and Notts'!E24,1)="B","M",IF(LEFT('Results - Derby and Notts'!E24,1)="G","F","ERROR"))))</f>
        <v>F</v>
      </c>
      <c r="E106" s="113" t="str">
        <f>PROPER('Lane 4 Team'!F28)</f>
        <v/>
      </c>
      <c r="F106" s="113" t="str">
        <f>PROPER('Lane 4 Team'!G28)</f>
        <v/>
      </c>
      <c r="G106" s="114" t="e">
        <f>VLOOKUP(Instructions!$C$28,Clubs,3,FALSE)</f>
        <v>#N/A</v>
      </c>
      <c r="H106" s="115">
        <f>'Lane 4 Team'!H28</f>
        <v>0</v>
      </c>
      <c r="I106" s="112" t="str">
        <f t="shared" si="19"/>
        <v>000100</v>
      </c>
      <c r="J106" s="116" t="str">
        <f>'Results - Derby and Notts'!R25</f>
        <v>np</v>
      </c>
      <c r="K106" s="112" t="str">
        <f t="shared" si="20"/>
        <v>np</v>
      </c>
      <c r="L106" s="117" t="str">
        <f t="shared" si="21"/>
        <v>np</v>
      </c>
      <c r="M106" s="118" t="str">
        <f>'Results - Derby and Notts'!D24</f>
        <v>Backstroke</v>
      </c>
      <c r="N106" s="106" t="str">
        <f>'Results - Derby and Notts'!C24</f>
        <v>50m</v>
      </c>
      <c r="O106" s="112" t="str">
        <f t="shared" si="22"/>
        <v>Backstroke0050</v>
      </c>
      <c r="P106" s="112" t="str">
        <f t="shared" si="23"/>
        <v>13</v>
      </c>
      <c r="Q106" s="119" t="s">
        <v>184</v>
      </c>
      <c r="R106" s="120"/>
      <c r="S106" s="122" t="str">
        <f t="shared" si="18"/>
        <v/>
      </c>
    </row>
    <row r="107" spans="2:19" x14ac:dyDescent="0.15">
      <c r="B107" s="112">
        <v>4</v>
      </c>
      <c r="C107" s="106">
        <f>'Results - Derby and Notts'!A26</f>
        <v>11</v>
      </c>
      <c r="D107" s="106" t="str">
        <f>IF(LEFT('Results - Derby and Notts'!E26,1)="O","M",IF(LEFT('Results - Derby and Notts'!E26,1)="F","F",IF(LEFT('Results - Derby and Notts'!E26,1)="B","M",IF(LEFT('Results - Derby and Notts'!E26,1)="G","F","ERROR"))))</f>
        <v>M</v>
      </c>
      <c r="E107" s="113" t="str">
        <f>PROPER('Lane 4 Team'!F29)</f>
        <v/>
      </c>
      <c r="F107" s="113" t="str">
        <f>PROPER('Lane 4 Team'!G29)</f>
        <v/>
      </c>
      <c r="G107" s="114" t="e">
        <f>VLOOKUP(Instructions!$C$28,Clubs,3,FALSE)</f>
        <v>#N/A</v>
      </c>
      <c r="H107" s="115">
        <f>'Lane 4 Team'!H29</f>
        <v>0</v>
      </c>
      <c r="I107" s="112" t="str">
        <f t="shared" si="19"/>
        <v>000100</v>
      </c>
      <c r="J107" s="116" t="str">
        <f>'Results - Derby and Notts'!R27</f>
        <v>np</v>
      </c>
      <c r="K107" s="112" t="str">
        <f t="shared" si="20"/>
        <v>np</v>
      </c>
      <c r="L107" s="117" t="str">
        <f t="shared" si="21"/>
        <v>np</v>
      </c>
      <c r="M107" s="118" t="str">
        <f>'Results - Derby and Notts'!D26</f>
        <v>Butterfly</v>
      </c>
      <c r="N107" s="106" t="str">
        <f>'Results - Derby and Notts'!C26</f>
        <v>50m</v>
      </c>
      <c r="O107" s="112" t="str">
        <f t="shared" si="22"/>
        <v>Butterfly0050</v>
      </c>
      <c r="P107" s="112" t="str">
        <f t="shared" si="23"/>
        <v>10</v>
      </c>
      <c r="Q107" s="119" t="s">
        <v>184</v>
      </c>
      <c r="R107" s="120"/>
      <c r="S107" s="122" t="str">
        <f t="shared" si="18"/>
        <v/>
      </c>
    </row>
    <row r="108" spans="2:19" x14ac:dyDescent="0.15">
      <c r="B108" s="112">
        <v>4</v>
      </c>
      <c r="C108" s="106">
        <f>'Results - Derby and Notts'!A28</f>
        <v>12</v>
      </c>
      <c r="D108" s="106" t="str">
        <f>IF(LEFT('Results - Derby and Notts'!E28,1)="O","M",IF(LEFT('Results - Derby and Notts'!E28,1)="F","F",IF(LEFT('Results - Derby and Notts'!E28,1)="B","M",IF(LEFT('Results - Derby and Notts'!E28,1)="G","F","ERROR"))))</f>
        <v>F</v>
      </c>
      <c r="E108" s="113" t="str">
        <f>PROPER('Lane 4 Team'!F30)</f>
        <v/>
      </c>
      <c r="F108" s="113" t="str">
        <f>PROPER('Lane 4 Team'!G30)</f>
        <v/>
      </c>
      <c r="G108" s="114" t="e">
        <f>VLOOKUP(Instructions!$C$28,Clubs,3,FALSE)</f>
        <v>#N/A</v>
      </c>
      <c r="H108" s="115">
        <f>'Lane 4 Team'!H30</f>
        <v>0</v>
      </c>
      <c r="I108" s="112" t="str">
        <f t="shared" si="19"/>
        <v>000100</v>
      </c>
      <c r="J108" s="116" t="str">
        <f>'Results - Derby and Notts'!R29</f>
        <v>np</v>
      </c>
      <c r="K108" s="112" t="str">
        <f t="shared" si="20"/>
        <v>np</v>
      </c>
      <c r="L108" s="117" t="str">
        <f t="shared" si="21"/>
        <v>np</v>
      </c>
      <c r="M108" s="118" t="str">
        <f>'Results - Derby and Notts'!D28</f>
        <v>Butterfly</v>
      </c>
      <c r="N108" s="106" t="str">
        <f>'Results - Derby and Notts'!C28</f>
        <v>50m</v>
      </c>
      <c r="O108" s="112" t="str">
        <f t="shared" si="22"/>
        <v>Butterfly0050</v>
      </c>
      <c r="P108" s="112" t="str">
        <f t="shared" si="23"/>
        <v>10</v>
      </c>
      <c r="Q108" s="119" t="s">
        <v>184</v>
      </c>
      <c r="R108" s="120"/>
      <c r="S108" s="122" t="str">
        <f t="shared" si="18"/>
        <v/>
      </c>
    </row>
    <row r="109" spans="2:19" x14ac:dyDescent="0.15">
      <c r="B109" s="112">
        <v>4</v>
      </c>
      <c r="C109" s="106">
        <f>'Results - Derby and Notts'!A30</f>
        <v>13</v>
      </c>
      <c r="D109" s="106" t="str">
        <f>IF(LEFT('Results - Derby and Notts'!E30,1)="O","M",IF(LEFT('Results - Derby and Notts'!E30,1)="F","F",IF(LEFT('Results - Derby and Notts'!E30,1)="B","M",IF(LEFT('Results - Derby and Notts'!E30,1)="G","F","ERROR"))))</f>
        <v>M</v>
      </c>
      <c r="E109" s="113" t="str">
        <f>PROPER('Lane 4 Team'!F31)</f>
        <v/>
      </c>
      <c r="F109" s="113" t="str">
        <f>PROPER('Lane 4 Team'!G31)</f>
        <v/>
      </c>
      <c r="G109" s="114" t="e">
        <f>VLOOKUP(Instructions!$C$28,Clubs,3,FALSE)</f>
        <v>#N/A</v>
      </c>
      <c r="H109" s="115">
        <f>'Lane 4 Team'!H31</f>
        <v>0</v>
      </c>
      <c r="I109" s="112" t="str">
        <f t="shared" si="19"/>
        <v>000100</v>
      </c>
      <c r="J109" s="116" t="str">
        <f>'Results - Derby and Notts'!R31</f>
        <v>np</v>
      </c>
      <c r="K109" s="112" t="str">
        <f t="shared" si="20"/>
        <v>np</v>
      </c>
      <c r="L109" s="117" t="str">
        <f t="shared" si="21"/>
        <v>np</v>
      </c>
      <c r="M109" s="118" t="str">
        <f>'Results - Derby and Notts'!D30</f>
        <v>Breaststroke</v>
      </c>
      <c r="N109" s="106" t="str">
        <f>'Results - Derby and Notts'!C30</f>
        <v>25m</v>
      </c>
      <c r="O109" s="112" t="str">
        <f t="shared" si="22"/>
        <v>Breaststroke0025</v>
      </c>
      <c r="P109" s="112" t="str">
        <f t="shared" si="23"/>
        <v>23</v>
      </c>
      <c r="Q109" s="119" t="s">
        <v>184</v>
      </c>
      <c r="R109" s="120"/>
      <c r="S109" s="122" t="str">
        <f t="shared" si="18"/>
        <v/>
      </c>
    </row>
    <row r="110" spans="2:19" x14ac:dyDescent="0.15">
      <c r="B110" s="112">
        <v>4</v>
      </c>
      <c r="C110" s="106">
        <f>'Results - Derby and Notts'!A32</f>
        <v>14</v>
      </c>
      <c r="D110" s="106" t="str">
        <f>IF(LEFT('Results - Derby and Notts'!E32,1)="O","M",IF(LEFT('Results - Derby and Notts'!E32,1)="F","F",IF(LEFT('Results - Derby and Notts'!E32,1)="B","M",IF(LEFT('Results - Derby and Notts'!E32,1)="G","F","ERROR"))))</f>
        <v>F</v>
      </c>
      <c r="E110" s="113" t="str">
        <f>PROPER('Lane 4 Team'!F32)</f>
        <v/>
      </c>
      <c r="F110" s="113" t="str">
        <f>PROPER('Lane 4 Team'!G32)</f>
        <v/>
      </c>
      <c r="G110" s="114" t="e">
        <f>VLOOKUP(Instructions!$C$28,Clubs,3,FALSE)</f>
        <v>#N/A</v>
      </c>
      <c r="H110" s="115">
        <f>'Lane 4 Team'!H32</f>
        <v>0</v>
      </c>
      <c r="I110" s="112" t="str">
        <f t="shared" si="19"/>
        <v>000100</v>
      </c>
      <c r="J110" s="116" t="str">
        <f>'Results - Derby and Notts'!R33</f>
        <v>np</v>
      </c>
      <c r="K110" s="112" t="str">
        <f t="shared" si="20"/>
        <v>np</v>
      </c>
      <c r="L110" s="117" t="str">
        <f t="shared" si="21"/>
        <v>np</v>
      </c>
      <c r="M110" s="118" t="str">
        <f>'Results - Derby and Notts'!D32</f>
        <v>Breaststroke</v>
      </c>
      <c r="N110" s="106" t="str">
        <f>'Results - Derby and Notts'!C32</f>
        <v>25m</v>
      </c>
      <c r="O110" s="112" t="str">
        <f t="shared" si="22"/>
        <v>Breaststroke0025</v>
      </c>
      <c r="P110" s="112" t="str">
        <f t="shared" si="23"/>
        <v>23</v>
      </c>
      <c r="Q110" s="119" t="s">
        <v>184</v>
      </c>
      <c r="R110" s="120"/>
      <c r="S110" s="122" t="str">
        <f t="shared" si="18"/>
        <v/>
      </c>
    </row>
    <row r="111" spans="2:19" x14ac:dyDescent="0.15">
      <c r="B111" s="112">
        <v>4</v>
      </c>
      <c r="C111" s="106">
        <f>'Results - Derby and Notts'!A34</f>
        <v>15</v>
      </c>
      <c r="D111" s="106" t="str">
        <f>IF(LEFT('Results - Derby and Notts'!E34,1)="O","M",IF(LEFT('Results - Derby and Notts'!E34,1)="F","F",IF(LEFT('Results - Derby and Notts'!E34,1)="B","M",IF(LEFT('Results - Derby and Notts'!E34,1)="G","F","ERROR"))))</f>
        <v>M</v>
      </c>
      <c r="E111" s="113" t="str">
        <f>PROPER('Lane 4 Team'!F33)</f>
        <v/>
      </c>
      <c r="F111" s="113" t="str">
        <f>PROPER('Lane 4 Team'!G33)</f>
        <v/>
      </c>
      <c r="G111" s="114" t="e">
        <f>VLOOKUP(Instructions!$C$28,Clubs,3,FALSE)</f>
        <v>#N/A</v>
      </c>
      <c r="H111" s="115">
        <f>'Lane 4 Team'!H33</f>
        <v>0</v>
      </c>
      <c r="I111" s="112" t="str">
        <f t="shared" si="19"/>
        <v>000100</v>
      </c>
      <c r="J111" s="116" t="str">
        <f>'Results - Derby and Notts'!R35</f>
        <v>np</v>
      </c>
      <c r="K111" s="112" t="str">
        <f t="shared" si="20"/>
        <v>np</v>
      </c>
      <c r="L111" s="117" t="str">
        <f t="shared" si="21"/>
        <v>np</v>
      </c>
      <c r="M111" s="118" t="str">
        <f>'Results - Derby and Notts'!D34</f>
        <v>Backstroke</v>
      </c>
      <c r="N111" s="106" t="str">
        <f>'Results - Derby and Notts'!C34</f>
        <v>50m</v>
      </c>
      <c r="O111" s="112" t="str">
        <f t="shared" si="22"/>
        <v>Backstroke0050</v>
      </c>
      <c r="P111" s="112" t="str">
        <f t="shared" si="23"/>
        <v>13</v>
      </c>
      <c r="Q111" s="119" t="s">
        <v>184</v>
      </c>
      <c r="R111" s="120"/>
      <c r="S111" s="122" t="str">
        <f t="shared" si="18"/>
        <v/>
      </c>
    </row>
    <row r="112" spans="2:19" x14ac:dyDescent="0.15">
      <c r="B112" s="112">
        <v>4</v>
      </c>
      <c r="C112" s="106">
        <f>'Results - Derby and Notts'!A36</f>
        <v>16</v>
      </c>
      <c r="D112" s="106" t="str">
        <f>IF(LEFT('Results - Derby and Notts'!E36,1)="O","M",IF(LEFT('Results - Derby and Notts'!E36,1)="F","F",IF(LEFT('Results - Derby and Notts'!E36,1)="B","M",IF(LEFT('Results - Derby and Notts'!E36,1)="G","F","ERROR"))))</f>
        <v>F</v>
      </c>
      <c r="E112" s="113" t="str">
        <f>PROPER('Lane 4 Team'!F34)</f>
        <v/>
      </c>
      <c r="F112" s="113" t="str">
        <f>PROPER('Lane 4 Team'!G34)</f>
        <v/>
      </c>
      <c r="G112" s="114" t="e">
        <f>VLOOKUP(Instructions!$C$28,Clubs,3,FALSE)</f>
        <v>#N/A</v>
      </c>
      <c r="H112" s="115">
        <f>'Lane 4 Team'!H34</f>
        <v>0</v>
      </c>
      <c r="I112" s="112" t="str">
        <f t="shared" si="19"/>
        <v>000100</v>
      </c>
      <c r="J112" s="116" t="str">
        <f>'Results - Derby and Notts'!R37</f>
        <v>np</v>
      </c>
      <c r="K112" s="112" t="str">
        <f t="shared" si="20"/>
        <v>np</v>
      </c>
      <c r="L112" s="117" t="str">
        <f t="shared" si="21"/>
        <v>np</v>
      </c>
      <c r="M112" s="118" t="str">
        <f>'Results - Derby and Notts'!D36</f>
        <v>Backstroke</v>
      </c>
      <c r="N112" s="106" t="str">
        <f>'Results - Derby and Notts'!C36</f>
        <v>50m</v>
      </c>
      <c r="O112" s="112" t="str">
        <f t="shared" si="22"/>
        <v>Backstroke0050</v>
      </c>
      <c r="P112" s="112" t="str">
        <f t="shared" si="23"/>
        <v>13</v>
      </c>
      <c r="Q112" s="119" t="s">
        <v>184</v>
      </c>
      <c r="R112" s="120"/>
      <c r="S112" s="122" t="str">
        <f t="shared" si="18"/>
        <v/>
      </c>
    </row>
    <row r="113" spans="2:19" x14ac:dyDescent="0.15">
      <c r="B113" s="112">
        <v>4</v>
      </c>
      <c r="C113" s="106">
        <f>'Results - Derby and Notts'!A38</f>
        <v>17</v>
      </c>
      <c r="D113" s="106" t="str">
        <f>IF(LEFT('Results - Derby and Notts'!E38,1)="O","M",IF(LEFT('Results - Derby and Notts'!E38,1)="F","F",IF(LEFT('Results - Derby and Notts'!E38,1)="B","M",IF(LEFT('Results - Derby and Notts'!E38,1)="G","F","ERROR"))))</f>
        <v>M</v>
      </c>
      <c r="E113" s="113" t="str">
        <f>PROPER('Lane 4 Team'!F35)</f>
        <v/>
      </c>
      <c r="F113" s="113" t="str">
        <f>PROPER('Lane 4 Team'!G35)</f>
        <v/>
      </c>
      <c r="G113" s="114" t="e">
        <f>VLOOKUP(Instructions!$C$28,Clubs,3,FALSE)</f>
        <v>#N/A</v>
      </c>
      <c r="H113" s="115">
        <f>'Lane 4 Team'!H35</f>
        <v>0</v>
      </c>
      <c r="I113" s="112" t="str">
        <f t="shared" si="19"/>
        <v>000100</v>
      </c>
      <c r="J113" s="116" t="str">
        <f>'Results - Derby and Notts'!R39</f>
        <v>np</v>
      </c>
      <c r="K113" s="112" t="str">
        <f t="shared" si="20"/>
        <v>np</v>
      </c>
      <c r="L113" s="117" t="str">
        <f t="shared" si="21"/>
        <v>np</v>
      </c>
      <c r="M113" s="118" t="str">
        <f>'Results - Derby and Notts'!D38</f>
        <v>Butterfly</v>
      </c>
      <c r="N113" s="106" t="str">
        <f>'Results - Derby and Notts'!C38</f>
        <v>50m</v>
      </c>
      <c r="O113" s="112" t="str">
        <f t="shared" si="22"/>
        <v>Butterfly0050</v>
      </c>
      <c r="P113" s="112" t="str">
        <f t="shared" si="23"/>
        <v>10</v>
      </c>
      <c r="Q113" s="119" t="s">
        <v>184</v>
      </c>
      <c r="R113" s="120"/>
      <c r="S113" s="122" t="str">
        <f t="shared" si="18"/>
        <v/>
      </c>
    </row>
    <row r="114" spans="2:19" x14ac:dyDescent="0.15">
      <c r="B114" s="112">
        <v>4</v>
      </c>
      <c r="C114" s="106">
        <f>'Results - Derby and Notts'!A40</f>
        <v>18</v>
      </c>
      <c r="D114" s="106" t="str">
        <f>IF(LEFT('Results - Derby and Notts'!E40,1)="O","M",IF(LEFT('Results - Derby and Notts'!E40,1)="F","F",IF(LEFT('Results - Derby and Notts'!E40,1)="B","M",IF(LEFT('Results - Derby and Notts'!E40,1)="G","F","ERROR"))))</f>
        <v>F</v>
      </c>
      <c r="E114" s="113" t="str">
        <f>PROPER('Lane 4 Team'!F36)</f>
        <v/>
      </c>
      <c r="F114" s="113" t="str">
        <f>PROPER('Lane 4 Team'!G36)</f>
        <v/>
      </c>
      <c r="G114" s="114" t="e">
        <f>VLOOKUP(Instructions!$C$28,Clubs,3,FALSE)</f>
        <v>#N/A</v>
      </c>
      <c r="H114" s="115">
        <f>'Lane 4 Team'!H36</f>
        <v>0</v>
      </c>
      <c r="I114" s="112" t="str">
        <f t="shared" si="19"/>
        <v>000100</v>
      </c>
      <c r="J114" s="116" t="str">
        <f>'Results - Derby and Notts'!R41</f>
        <v>np</v>
      </c>
      <c r="K114" s="112" t="str">
        <f t="shared" si="20"/>
        <v>np</v>
      </c>
      <c r="L114" s="117" t="str">
        <f t="shared" si="21"/>
        <v>np</v>
      </c>
      <c r="M114" s="118" t="str">
        <f>'Results - Derby and Notts'!D40</f>
        <v>Butterfly</v>
      </c>
      <c r="N114" s="106" t="str">
        <f>'Results - Derby and Notts'!C40</f>
        <v>50m</v>
      </c>
      <c r="O114" s="112" t="str">
        <f t="shared" si="22"/>
        <v>Butterfly0050</v>
      </c>
      <c r="P114" s="112" t="str">
        <f t="shared" si="23"/>
        <v>10</v>
      </c>
      <c r="Q114" s="119" t="s">
        <v>184</v>
      </c>
      <c r="R114" s="120"/>
      <c r="S114" s="122" t="str">
        <f t="shared" si="18"/>
        <v/>
      </c>
    </row>
    <row r="115" spans="2:19" x14ac:dyDescent="0.15">
      <c r="B115" s="112">
        <v>4</v>
      </c>
      <c r="C115" s="106">
        <f>'Results - Derby and Notts'!A42</f>
        <v>19</v>
      </c>
      <c r="D115" s="106" t="str">
        <f>IF(LEFT('Results - Derby and Notts'!E42,1)="O","M",IF(LEFT('Results - Derby and Notts'!E42,1)="F","F",IF(LEFT('Results - Derby and Notts'!E42,1)="B","M",IF(LEFT('Results - Derby and Notts'!E42,1)="G","F","ERROR"))))</f>
        <v>M</v>
      </c>
      <c r="E115" s="113" t="str">
        <f>PROPER('Lane 4 Team'!F37)</f>
        <v/>
      </c>
      <c r="F115" s="113" t="str">
        <f>PROPER('Lane 4 Team'!G37)</f>
        <v/>
      </c>
      <c r="G115" s="114" t="e">
        <f>VLOOKUP(Instructions!$C$28,Clubs,3,FALSE)</f>
        <v>#N/A</v>
      </c>
      <c r="H115" s="115">
        <f>'Lane 4 Team'!H37</f>
        <v>0</v>
      </c>
      <c r="I115" s="112" t="str">
        <f t="shared" si="19"/>
        <v>000100</v>
      </c>
      <c r="J115" s="116" t="str">
        <f>'Results - Derby and Notts'!R43</f>
        <v>np</v>
      </c>
      <c r="K115" s="112" t="str">
        <f t="shared" si="20"/>
        <v>np</v>
      </c>
      <c r="L115" s="117" t="str">
        <f t="shared" si="21"/>
        <v>np</v>
      </c>
      <c r="M115" s="118" t="str">
        <f>'Results - Derby and Notts'!D42</f>
        <v>Freestyle</v>
      </c>
      <c r="N115" s="106" t="str">
        <f>'Results - Derby and Notts'!C42</f>
        <v>50m</v>
      </c>
      <c r="O115" s="112" t="str">
        <f t="shared" si="22"/>
        <v>Freestyle0050</v>
      </c>
      <c r="P115" s="112" t="str">
        <f t="shared" si="23"/>
        <v>01</v>
      </c>
      <c r="Q115" s="119" t="s">
        <v>184</v>
      </c>
      <c r="R115" s="120"/>
      <c r="S115" s="122" t="str">
        <f t="shared" si="18"/>
        <v/>
      </c>
    </row>
    <row r="116" spans="2:19" x14ac:dyDescent="0.15">
      <c r="B116" s="112">
        <v>4</v>
      </c>
      <c r="C116" s="106">
        <f>'Results - Derby and Notts'!A44</f>
        <v>20</v>
      </c>
      <c r="D116" s="106" t="str">
        <f>IF(LEFT('Results - Derby and Notts'!E44,1)="O","M",IF(LEFT('Results - Derby and Notts'!E44,1)="F","F",IF(LEFT('Results - Derby and Notts'!E44,1)="B","M",IF(LEFT('Results - Derby and Notts'!E44,1)="G","F","ERROR"))))</f>
        <v>F</v>
      </c>
      <c r="E116" s="113" t="str">
        <f>PROPER('Lane 4 Team'!F38)</f>
        <v/>
      </c>
      <c r="F116" s="113" t="str">
        <f>PROPER('Lane 4 Team'!G38)</f>
        <v/>
      </c>
      <c r="G116" s="114" t="e">
        <f>VLOOKUP(Instructions!$C$28,Clubs,3,FALSE)</f>
        <v>#N/A</v>
      </c>
      <c r="H116" s="115">
        <f>'Lane 4 Team'!H38</f>
        <v>0</v>
      </c>
      <c r="I116" s="112" t="str">
        <f t="shared" si="19"/>
        <v>000100</v>
      </c>
      <c r="J116" s="116" t="str">
        <f>'Results - Derby and Notts'!R45</f>
        <v>np</v>
      </c>
      <c r="K116" s="112" t="str">
        <f t="shared" si="20"/>
        <v>np</v>
      </c>
      <c r="L116" s="117" t="str">
        <f t="shared" si="21"/>
        <v>np</v>
      </c>
      <c r="M116" s="118" t="str">
        <f>'Results - Derby and Notts'!D44</f>
        <v>Freestyle</v>
      </c>
      <c r="N116" s="106" t="str">
        <f>'Results - Derby and Notts'!C44</f>
        <v>50m</v>
      </c>
      <c r="O116" s="112" t="str">
        <f t="shared" si="22"/>
        <v>Freestyle0050</v>
      </c>
      <c r="P116" s="112" t="str">
        <f t="shared" si="23"/>
        <v>01</v>
      </c>
      <c r="Q116" s="119" t="s">
        <v>184</v>
      </c>
      <c r="R116" s="120"/>
      <c r="S116" s="122" t="str">
        <f t="shared" si="18"/>
        <v/>
      </c>
    </row>
    <row r="117" spans="2:19" x14ac:dyDescent="0.15">
      <c r="B117" s="112">
        <v>4</v>
      </c>
      <c r="C117" s="106">
        <f>'Results - Derby and Notts'!A46</f>
        <v>21</v>
      </c>
      <c r="D117" s="106" t="str">
        <f>IF(LEFT('Results - Derby and Notts'!E46,1)="O","M",IF(LEFT('Results - Derby and Notts'!E46,1)="F","F",IF(LEFT('Results - Derby and Notts'!E46,1)="B","M",IF(LEFT('Results - Derby and Notts'!E46,1)="G","F","ERROR"))))</f>
        <v>M</v>
      </c>
      <c r="E117" s="113" t="str">
        <f>PROPER('Lane 4 Team'!F39)</f>
        <v/>
      </c>
      <c r="F117" s="113" t="str">
        <f>PROPER('Lane 4 Team'!G39)</f>
        <v/>
      </c>
      <c r="G117" s="114" t="e">
        <f>VLOOKUP(Instructions!$C$28,Clubs,3,FALSE)</f>
        <v>#N/A</v>
      </c>
      <c r="H117" s="115">
        <f>'Lane 4 Team'!H39</f>
        <v>0</v>
      </c>
      <c r="I117" s="112" t="str">
        <f t="shared" si="19"/>
        <v>000100</v>
      </c>
      <c r="J117" s="116" t="str">
        <f>'Results - Derby and Notts'!R47</f>
        <v>np</v>
      </c>
      <c r="K117" s="112" t="str">
        <f t="shared" si="20"/>
        <v>np</v>
      </c>
      <c r="L117" s="117" t="str">
        <f t="shared" si="21"/>
        <v>np</v>
      </c>
      <c r="M117" s="118" t="str">
        <f>'Results - Derby and Notts'!D46</f>
        <v>Backstroke</v>
      </c>
      <c r="N117" s="106" t="str">
        <f>'Results - Derby and Notts'!C46</f>
        <v>25m</v>
      </c>
      <c r="O117" s="112" t="str">
        <f t="shared" si="22"/>
        <v>Backstroke0025</v>
      </c>
      <c r="P117" s="112" t="str">
        <f t="shared" si="23"/>
        <v>27</v>
      </c>
      <c r="Q117" s="119" t="s">
        <v>184</v>
      </c>
      <c r="R117" s="120"/>
      <c r="S117" s="122" t="str">
        <f t="shared" si="18"/>
        <v/>
      </c>
    </row>
    <row r="118" spans="2:19" x14ac:dyDescent="0.15">
      <c r="B118" s="112">
        <v>4</v>
      </c>
      <c r="C118" s="106">
        <f>'Results - Derby and Notts'!A48</f>
        <v>22</v>
      </c>
      <c r="D118" s="106" t="str">
        <f>IF(LEFT('Results - Derby and Notts'!E48,1)="O","M",IF(LEFT('Results - Derby and Notts'!E48,1)="F","F",IF(LEFT('Results - Derby and Notts'!E48,1)="B","M",IF(LEFT('Results - Derby and Notts'!E48,1)="G","F","ERROR"))))</f>
        <v>F</v>
      </c>
      <c r="E118" s="113" t="str">
        <f>PROPER('Lane 4 Team'!F40)</f>
        <v/>
      </c>
      <c r="F118" s="113" t="str">
        <f>PROPER('Lane 4 Team'!G40)</f>
        <v/>
      </c>
      <c r="G118" s="114" t="e">
        <f>VLOOKUP(Instructions!$C$28,Clubs,3,FALSE)</f>
        <v>#N/A</v>
      </c>
      <c r="H118" s="115">
        <f>'Lane 4 Team'!H40</f>
        <v>0</v>
      </c>
      <c r="I118" s="112" t="str">
        <f t="shared" si="19"/>
        <v>000100</v>
      </c>
      <c r="J118" s="116" t="str">
        <f>'Results - Derby and Notts'!R49</f>
        <v>np</v>
      </c>
      <c r="K118" s="112" t="str">
        <f t="shared" si="20"/>
        <v>np</v>
      </c>
      <c r="L118" s="117" t="str">
        <f t="shared" si="21"/>
        <v>np</v>
      </c>
      <c r="M118" s="118" t="str">
        <f>'Results - Derby and Notts'!D48</f>
        <v>Backstroke</v>
      </c>
      <c r="N118" s="106" t="str">
        <f>'Results - Derby and Notts'!C48</f>
        <v>25m</v>
      </c>
      <c r="O118" s="112" t="str">
        <f t="shared" si="22"/>
        <v>Backstroke0025</v>
      </c>
      <c r="P118" s="112" t="str">
        <f t="shared" si="23"/>
        <v>27</v>
      </c>
      <c r="Q118" s="119" t="s">
        <v>184</v>
      </c>
      <c r="R118" s="120"/>
      <c r="S118" s="122" t="str">
        <f t="shared" si="18"/>
        <v/>
      </c>
    </row>
    <row r="119" spans="2:19" x14ac:dyDescent="0.15">
      <c r="B119" s="112">
        <v>4</v>
      </c>
      <c r="C119" s="106">
        <f>'Results - Derby and Notts'!A50</f>
        <v>23</v>
      </c>
      <c r="D119" s="106" t="str">
        <f>IF(LEFT('Results - Derby and Notts'!E50,1)="O","M",IF(LEFT('Results - Derby and Notts'!E50,1)="F","F",IF(LEFT('Results - Derby and Notts'!E50,1)="B","M",IF(LEFT('Results - Derby and Notts'!E50,1)="G","F","ERROR"))))</f>
        <v>M</v>
      </c>
      <c r="E119" s="113" t="str">
        <f>PROPER('Lane 4 Team'!F41)</f>
        <v/>
      </c>
      <c r="F119" s="113" t="str">
        <f>PROPER('Lane 4 Team'!G41)</f>
        <v/>
      </c>
      <c r="G119" s="114" t="e">
        <f>VLOOKUP(Instructions!$C$28,Clubs,3,FALSE)</f>
        <v>#N/A</v>
      </c>
      <c r="H119" s="115">
        <f>'Lane 4 Team'!H41</f>
        <v>0</v>
      </c>
      <c r="I119" s="112" t="str">
        <f t="shared" si="19"/>
        <v>000100</v>
      </c>
      <c r="J119" s="116" t="str">
        <f>'Results - Derby and Notts'!R51</f>
        <v>np</v>
      </c>
      <c r="K119" s="112" t="str">
        <f t="shared" si="20"/>
        <v>np</v>
      </c>
      <c r="L119" s="117" t="str">
        <f t="shared" si="21"/>
        <v>np</v>
      </c>
      <c r="M119" s="118" t="str">
        <f>'Results - Derby and Notts'!D50</f>
        <v>Butterfly</v>
      </c>
      <c r="N119" s="106" t="str">
        <f>'Results - Derby and Notts'!C50</f>
        <v>50m</v>
      </c>
      <c r="O119" s="112" t="str">
        <f t="shared" si="22"/>
        <v>Butterfly0050</v>
      </c>
      <c r="P119" s="112" t="str">
        <f t="shared" si="23"/>
        <v>10</v>
      </c>
      <c r="Q119" s="119" t="s">
        <v>184</v>
      </c>
      <c r="R119" s="120"/>
      <c r="S119" s="122" t="str">
        <f t="shared" si="18"/>
        <v/>
      </c>
    </row>
    <row r="120" spans="2:19" x14ac:dyDescent="0.15">
      <c r="B120" s="112">
        <v>4</v>
      </c>
      <c r="C120" s="106">
        <f>'Results - Derby and Notts'!A52</f>
        <v>24</v>
      </c>
      <c r="D120" s="106" t="str">
        <f>IF(LEFT('Results - Derby and Notts'!E52,1)="O","M",IF(LEFT('Results - Derby and Notts'!E52,1)="F","F",IF(LEFT('Results - Derby and Notts'!E52,1)="B","M",IF(LEFT('Results - Derby and Notts'!E52,1)="G","F","ERROR"))))</f>
        <v>F</v>
      </c>
      <c r="E120" s="113" t="str">
        <f>PROPER('Lane 4 Team'!F42)</f>
        <v/>
      </c>
      <c r="F120" s="113" t="str">
        <f>PROPER('Lane 4 Team'!G42)</f>
        <v/>
      </c>
      <c r="G120" s="114" t="e">
        <f>VLOOKUP(Instructions!$C$28,Clubs,3,FALSE)</f>
        <v>#N/A</v>
      </c>
      <c r="H120" s="115">
        <f>'Lane 4 Team'!H42</f>
        <v>0</v>
      </c>
      <c r="I120" s="112" t="str">
        <f t="shared" si="19"/>
        <v>000100</v>
      </c>
      <c r="J120" s="116" t="str">
        <f>'Results - Derby and Notts'!R53</f>
        <v>np</v>
      </c>
      <c r="K120" s="112" t="str">
        <f t="shared" si="20"/>
        <v>np</v>
      </c>
      <c r="L120" s="117" t="str">
        <f t="shared" si="21"/>
        <v>np</v>
      </c>
      <c r="M120" s="118" t="str">
        <f>'Results - Derby and Notts'!D52</f>
        <v>Butterfly</v>
      </c>
      <c r="N120" s="106" t="str">
        <f>'Results - Derby and Notts'!C52</f>
        <v>50m</v>
      </c>
      <c r="O120" s="112" t="str">
        <f t="shared" si="22"/>
        <v>Butterfly0050</v>
      </c>
      <c r="P120" s="112" t="str">
        <f t="shared" si="23"/>
        <v>10</v>
      </c>
      <c r="Q120" s="119" t="s">
        <v>184</v>
      </c>
      <c r="R120" s="120"/>
      <c r="S120" s="122" t="str">
        <f t="shared" si="18"/>
        <v/>
      </c>
    </row>
    <row r="121" spans="2:19" x14ac:dyDescent="0.15">
      <c r="B121" s="112">
        <v>4</v>
      </c>
      <c r="C121" s="106">
        <f>'Results - Derby and Notts'!A54</f>
        <v>25</v>
      </c>
      <c r="D121" s="106" t="str">
        <f>IF(LEFT('Results - Derby and Notts'!E54,1)="O","M",IF(LEFT('Results - Derby and Notts'!E54,1)="F","F",IF(LEFT('Results - Derby and Notts'!E54,1)="B","M",IF(LEFT('Results - Derby and Notts'!E54,1)="G","F","ERROR"))))</f>
        <v>M</v>
      </c>
      <c r="E121" s="113" t="str">
        <f>PROPER('Lane 4 Team'!F43)</f>
        <v/>
      </c>
      <c r="F121" s="113" t="str">
        <f>PROPER('Lane 4 Team'!G43)</f>
        <v/>
      </c>
      <c r="G121" s="114" t="e">
        <f>VLOOKUP(Instructions!$C$28,Clubs,3,FALSE)</f>
        <v>#N/A</v>
      </c>
      <c r="H121" s="115">
        <f>'Lane 4 Team'!H43</f>
        <v>0</v>
      </c>
      <c r="I121" s="112" t="str">
        <f t="shared" si="19"/>
        <v>000100</v>
      </c>
      <c r="J121" s="116" t="str">
        <f>'Results - Derby and Notts'!R55</f>
        <v>np</v>
      </c>
      <c r="K121" s="112" t="str">
        <f t="shared" si="20"/>
        <v>np</v>
      </c>
      <c r="L121" s="117" t="str">
        <f t="shared" si="21"/>
        <v>np</v>
      </c>
      <c r="M121" s="118" t="str">
        <f>'Results - Derby and Notts'!D54</f>
        <v>Freestyle</v>
      </c>
      <c r="N121" s="106" t="str">
        <f>'Results - Derby and Notts'!C54</f>
        <v>50m</v>
      </c>
      <c r="O121" s="112" t="str">
        <f t="shared" si="22"/>
        <v>Freestyle0050</v>
      </c>
      <c r="P121" s="112" t="str">
        <f t="shared" si="23"/>
        <v>01</v>
      </c>
      <c r="Q121" s="119" t="s">
        <v>184</v>
      </c>
      <c r="R121" s="120"/>
      <c r="S121" s="122" t="str">
        <f t="shared" si="18"/>
        <v/>
      </c>
    </row>
    <row r="122" spans="2:19" x14ac:dyDescent="0.15">
      <c r="B122" s="112">
        <v>4</v>
      </c>
      <c r="C122" s="106">
        <f>'Results - Derby and Notts'!A56</f>
        <v>26</v>
      </c>
      <c r="D122" s="106" t="str">
        <f>IF(LEFT('Results - Derby and Notts'!E56,1)="O","M",IF(LEFT('Results - Derby and Notts'!E56,1)="F","F",IF(LEFT('Results - Derby and Notts'!E56,1)="B","M",IF(LEFT('Results - Derby and Notts'!E56,1)="G","F","ERROR"))))</f>
        <v>F</v>
      </c>
      <c r="E122" s="113" t="str">
        <f>PROPER('Lane 4 Team'!F44)</f>
        <v/>
      </c>
      <c r="F122" s="113" t="str">
        <f>PROPER('Lane 4 Team'!G44)</f>
        <v/>
      </c>
      <c r="G122" s="114" t="e">
        <f>VLOOKUP(Instructions!$C$28,Clubs,3,FALSE)</f>
        <v>#N/A</v>
      </c>
      <c r="H122" s="115">
        <f>'Lane 4 Team'!H44</f>
        <v>0</v>
      </c>
      <c r="I122" s="112" t="str">
        <f t="shared" si="19"/>
        <v>000100</v>
      </c>
      <c r="J122" s="116" t="str">
        <f>'Results - Derby and Notts'!R57</f>
        <v>np</v>
      </c>
      <c r="K122" s="112" t="str">
        <f t="shared" si="20"/>
        <v>np</v>
      </c>
      <c r="L122" s="117" t="str">
        <f t="shared" si="21"/>
        <v>np</v>
      </c>
      <c r="M122" s="118" t="str">
        <f>'Results - Derby and Notts'!D56</f>
        <v>Freestyle</v>
      </c>
      <c r="N122" s="106" t="str">
        <f>'Results - Derby and Notts'!C56</f>
        <v>50m</v>
      </c>
      <c r="O122" s="112" t="str">
        <f t="shared" si="22"/>
        <v>Freestyle0050</v>
      </c>
      <c r="P122" s="112" t="str">
        <f t="shared" si="23"/>
        <v>01</v>
      </c>
      <c r="Q122" s="119" t="s">
        <v>184</v>
      </c>
      <c r="R122" s="120"/>
      <c r="S122" s="122" t="str">
        <f t="shared" si="18"/>
        <v/>
      </c>
    </row>
    <row r="123" spans="2:19" x14ac:dyDescent="0.15">
      <c r="B123" s="112">
        <v>4</v>
      </c>
      <c r="C123" s="106">
        <f>'Results - Derby and Notts'!A58</f>
        <v>27</v>
      </c>
      <c r="D123" s="106" t="str">
        <f>IF(LEFT('Results - Derby and Notts'!E58,1)="O","M",IF(LEFT('Results - Derby and Notts'!E58,1)="F","F",IF(LEFT('Results - Derby and Notts'!E58,1)="B","M",IF(LEFT('Results - Derby and Notts'!E58,1)="G","F","ERROR"))))</f>
        <v>M</v>
      </c>
      <c r="E123" s="113" t="str">
        <f>PROPER('Lane 4 Team'!F45)</f>
        <v/>
      </c>
      <c r="F123" s="113" t="str">
        <f>PROPER('Lane 4 Team'!G45)</f>
        <v/>
      </c>
      <c r="G123" s="114" t="e">
        <f>VLOOKUP(Instructions!$C$28,Clubs,3,FALSE)</f>
        <v>#N/A</v>
      </c>
      <c r="H123" s="115">
        <f>'Lane 4 Team'!H45</f>
        <v>0</v>
      </c>
      <c r="I123" s="112" t="str">
        <f t="shared" si="19"/>
        <v>000100</v>
      </c>
      <c r="J123" s="116" t="str">
        <f>'Results - Derby and Notts'!R59</f>
        <v>np</v>
      </c>
      <c r="K123" s="112" t="str">
        <f t="shared" si="20"/>
        <v>np</v>
      </c>
      <c r="L123" s="117" t="str">
        <f t="shared" si="21"/>
        <v>np</v>
      </c>
      <c r="M123" s="118" t="str">
        <f>'Results - Derby and Notts'!D58</f>
        <v>Breaststroke</v>
      </c>
      <c r="N123" s="106" t="str">
        <f>'Results - Derby and Notts'!C58</f>
        <v>50m</v>
      </c>
      <c r="O123" s="112" t="str">
        <f t="shared" si="22"/>
        <v>Breaststroke0050</v>
      </c>
      <c r="P123" s="112" t="str">
        <f t="shared" si="23"/>
        <v>07</v>
      </c>
      <c r="Q123" s="119" t="s">
        <v>184</v>
      </c>
      <c r="R123" s="120"/>
      <c r="S123" s="122" t="str">
        <f t="shared" si="18"/>
        <v/>
      </c>
    </row>
    <row r="124" spans="2:19" x14ac:dyDescent="0.15">
      <c r="B124" s="112">
        <v>4</v>
      </c>
      <c r="C124" s="106">
        <f>'Results - Derby and Notts'!A60</f>
        <v>28</v>
      </c>
      <c r="D124" s="106" t="str">
        <f>IF(LEFT('Results - Derby and Notts'!E60,1)="O","M",IF(LEFT('Results - Derby and Notts'!E60,1)="F","F",IF(LEFT('Results - Derby and Notts'!E60,1)="B","M",IF(LEFT('Results - Derby and Notts'!E60,1)="G","F","ERROR"))))</f>
        <v>F</v>
      </c>
      <c r="E124" s="113" t="str">
        <f>PROPER('Lane 4 Team'!F46)</f>
        <v/>
      </c>
      <c r="F124" s="113" t="str">
        <f>PROPER('Lane 4 Team'!G46)</f>
        <v/>
      </c>
      <c r="G124" s="114" t="e">
        <f>VLOOKUP(Instructions!$C$28,Clubs,3,FALSE)</f>
        <v>#N/A</v>
      </c>
      <c r="H124" s="115">
        <f>'Lane 4 Team'!H46</f>
        <v>0</v>
      </c>
      <c r="I124" s="112" t="str">
        <f t="shared" si="19"/>
        <v>000100</v>
      </c>
      <c r="J124" s="116" t="str">
        <f>'Results - Derby and Notts'!R61</f>
        <v>np</v>
      </c>
      <c r="K124" s="112" t="str">
        <f t="shared" si="20"/>
        <v>np</v>
      </c>
      <c r="L124" s="117" t="str">
        <f t="shared" si="21"/>
        <v>np</v>
      </c>
      <c r="M124" s="118" t="str">
        <f>'Results - Derby and Notts'!D60</f>
        <v>Breaststroke</v>
      </c>
      <c r="N124" s="106" t="str">
        <f>'Results - Derby and Notts'!C60</f>
        <v>50m</v>
      </c>
      <c r="O124" s="112" t="str">
        <f t="shared" si="22"/>
        <v>Breaststroke0050</v>
      </c>
      <c r="P124" s="112" t="str">
        <f t="shared" si="23"/>
        <v>07</v>
      </c>
      <c r="Q124" s="119" t="s">
        <v>184</v>
      </c>
      <c r="R124" s="120"/>
      <c r="S124" s="122" t="str">
        <f t="shared" si="18"/>
        <v/>
      </c>
    </row>
    <row r="125" spans="2:19" x14ac:dyDescent="0.15">
      <c r="B125" s="112">
        <v>4</v>
      </c>
      <c r="C125" s="106">
        <f>'Results - Derby and Notts'!A62</f>
        <v>29</v>
      </c>
      <c r="D125" s="106" t="str">
        <f>IF(LEFT('Results - Derby and Notts'!E62,1)="O","M",IF(LEFT('Results - Derby and Notts'!E62,1)="F","F",IF(LEFT('Results - Derby and Notts'!E62,1)="B","M",IF(LEFT('Results - Derby and Notts'!E62,1)="G","F","ERROR"))))</f>
        <v>M</v>
      </c>
      <c r="E125" s="113" t="str">
        <f>PROPER('Lane 4 Team'!F47)</f>
        <v/>
      </c>
      <c r="F125" s="113" t="str">
        <f>PROPER('Lane 4 Team'!G47)</f>
        <v/>
      </c>
      <c r="G125" s="114" t="e">
        <f>VLOOKUP(Instructions!$C$28,Clubs,3,FALSE)</f>
        <v>#N/A</v>
      </c>
      <c r="H125" s="115">
        <f>'Lane 4 Team'!H47</f>
        <v>0</v>
      </c>
      <c r="I125" s="112" t="str">
        <f t="shared" si="19"/>
        <v>000100</v>
      </c>
      <c r="J125" s="116" t="str">
        <f>'Results - Derby and Notts'!R63</f>
        <v>np</v>
      </c>
      <c r="K125" s="112" t="str">
        <f t="shared" si="20"/>
        <v>np</v>
      </c>
      <c r="L125" s="117" t="str">
        <f t="shared" si="21"/>
        <v>np</v>
      </c>
      <c r="M125" s="118" t="str">
        <f>'Results - Derby and Notts'!D62</f>
        <v>Butterfly</v>
      </c>
      <c r="N125" s="106" t="str">
        <f>'Results - Derby and Notts'!C62</f>
        <v>25m</v>
      </c>
      <c r="O125" s="112" t="str">
        <f t="shared" si="22"/>
        <v>Butterfly0025</v>
      </c>
      <c r="P125" s="112" t="str">
        <f t="shared" si="23"/>
        <v>25</v>
      </c>
      <c r="Q125" s="119" t="s">
        <v>184</v>
      </c>
      <c r="R125" s="120"/>
      <c r="S125" s="122" t="str">
        <f t="shared" si="18"/>
        <v/>
      </c>
    </row>
    <row r="126" spans="2:19" x14ac:dyDescent="0.15">
      <c r="B126" s="112">
        <v>4</v>
      </c>
      <c r="C126" s="106">
        <f>'Results - Derby and Notts'!A64</f>
        <v>30</v>
      </c>
      <c r="D126" s="106" t="str">
        <f>IF(LEFT('Results - Derby and Notts'!E64,1)="O","M",IF(LEFT('Results - Derby and Notts'!E64,1)="F","F",IF(LEFT('Results - Derby and Notts'!E64,1)="B","M",IF(LEFT('Results - Derby and Notts'!E64,1)="G","F","ERROR"))))</f>
        <v>F</v>
      </c>
      <c r="E126" s="113" t="str">
        <f>PROPER('Lane 4 Team'!F48)</f>
        <v/>
      </c>
      <c r="F126" s="113" t="str">
        <f>PROPER('Lane 4 Team'!G48)</f>
        <v/>
      </c>
      <c r="G126" s="114" t="e">
        <f>VLOOKUP(Instructions!$C$28,Clubs,3,FALSE)</f>
        <v>#N/A</v>
      </c>
      <c r="H126" s="115">
        <f>'Lane 4 Team'!H48</f>
        <v>0</v>
      </c>
      <c r="I126" s="112" t="str">
        <f t="shared" si="19"/>
        <v>000100</v>
      </c>
      <c r="J126" s="116" t="str">
        <f>'Results - Derby and Notts'!R65</f>
        <v>np</v>
      </c>
      <c r="K126" s="112" t="str">
        <f t="shared" si="20"/>
        <v>np</v>
      </c>
      <c r="L126" s="117" t="str">
        <f t="shared" si="21"/>
        <v>np</v>
      </c>
      <c r="M126" s="118" t="str">
        <f>'Results - Derby and Notts'!D64</f>
        <v>Butterfly</v>
      </c>
      <c r="N126" s="106" t="str">
        <f>'Results - Derby and Notts'!C64</f>
        <v>25m</v>
      </c>
      <c r="O126" s="112" t="str">
        <f t="shared" si="22"/>
        <v>Butterfly0025</v>
      </c>
      <c r="P126" s="112" t="str">
        <f t="shared" si="23"/>
        <v>25</v>
      </c>
      <c r="Q126" s="119" t="s">
        <v>184</v>
      </c>
      <c r="R126" s="120"/>
      <c r="S126" s="122" t="str">
        <f t="shared" si="18"/>
        <v/>
      </c>
    </row>
    <row r="127" spans="2:19" x14ac:dyDescent="0.15">
      <c r="B127" s="112">
        <v>4</v>
      </c>
      <c r="C127" s="106">
        <f>'Results - Derby and Notts'!A66</f>
        <v>31</v>
      </c>
      <c r="D127" s="106" t="str">
        <f>IF(LEFT('Results - Derby and Notts'!E66,1)="O","M",IF(LEFT('Results - Derby and Notts'!E66,1)="F","F",IF(LEFT('Results - Derby and Notts'!E66,1)="B","M",IF(LEFT('Results - Derby and Notts'!E66,1)="G","F","ERROR"))))</f>
        <v>M</v>
      </c>
      <c r="E127" s="113" t="str">
        <f>PROPER('Lane 4 Team'!F49)</f>
        <v/>
      </c>
      <c r="F127" s="113" t="str">
        <f>PROPER('Lane 4 Team'!G49)</f>
        <v/>
      </c>
      <c r="G127" s="114" t="e">
        <f>VLOOKUP(Instructions!$C$28,Clubs,3,FALSE)</f>
        <v>#N/A</v>
      </c>
      <c r="H127" s="115">
        <f>'Lane 4 Team'!H49</f>
        <v>0</v>
      </c>
      <c r="I127" s="112" t="str">
        <f t="shared" si="19"/>
        <v>000100</v>
      </c>
      <c r="J127" s="116" t="str">
        <f>'Results - Derby and Notts'!R67</f>
        <v>np</v>
      </c>
      <c r="K127" s="112" t="str">
        <f t="shared" si="20"/>
        <v>np</v>
      </c>
      <c r="L127" s="117" t="str">
        <f t="shared" si="21"/>
        <v>np</v>
      </c>
      <c r="M127" s="118" t="str">
        <f>'Results - Derby and Notts'!D66</f>
        <v>Freestyle</v>
      </c>
      <c r="N127" s="106" t="str">
        <f>'Results - Derby and Notts'!C66</f>
        <v>50m</v>
      </c>
      <c r="O127" s="112" t="str">
        <f t="shared" si="22"/>
        <v>Freestyle0050</v>
      </c>
      <c r="P127" s="112" t="str">
        <f t="shared" si="23"/>
        <v>01</v>
      </c>
      <c r="Q127" s="119" t="s">
        <v>184</v>
      </c>
      <c r="R127" s="120"/>
      <c r="S127" s="122" t="str">
        <f t="shared" si="18"/>
        <v/>
      </c>
    </row>
    <row r="128" spans="2:19" x14ac:dyDescent="0.15">
      <c r="B128" s="112">
        <v>4</v>
      </c>
      <c r="C128" s="106">
        <f>'Results - Derby and Notts'!A68</f>
        <v>32</v>
      </c>
      <c r="D128" s="106" t="str">
        <f>IF(LEFT('Results - Derby and Notts'!E68,1)="O","M",IF(LEFT('Results - Derby and Notts'!E68,1)="F","F",IF(LEFT('Results - Derby and Notts'!E68,1)="B","M",IF(LEFT('Results - Derby and Notts'!E68,1)="G","F","ERROR"))))</f>
        <v>F</v>
      </c>
      <c r="E128" s="113" t="str">
        <f>PROPER('Lane 4 Team'!F50)</f>
        <v/>
      </c>
      <c r="F128" s="113" t="str">
        <f>PROPER('Lane 4 Team'!G50)</f>
        <v/>
      </c>
      <c r="G128" s="114" t="e">
        <f>VLOOKUP(Instructions!$C$28,Clubs,3,FALSE)</f>
        <v>#N/A</v>
      </c>
      <c r="H128" s="115">
        <f>'Lane 4 Team'!H50</f>
        <v>0</v>
      </c>
      <c r="I128" s="112" t="str">
        <f t="shared" si="19"/>
        <v>000100</v>
      </c>
      <c r="J128" s="116" t="str">
        <f>'Results - Derby and Notts'!R69</f>
        <v>np</v>
      </c>
      <c r="K128" s="112" t="str">
        <f t="shared" si="20"/>
        <v>np</v>
      </c>
      <c r="L128" s="117" t="str">
        <f t="shared" si="21"/>
        <v>np</v>
      </c>
      <c r="M128" s="118" t="str">
        <f>'Results - Derby and Notts'!D68</f>
        <v>Freestyle</v>
      </c>
      <c r="N128" s="106" t="str">
        <f>'Results - Derby and Notts'!C68</f>
        <v>50m</v>
      </c>
      <c r="O128" s="112" t="str">
        <f t="shared" si="22"/>
        <v>Freestyle0050</v>
      </c>
      <c r="P128" s="112" t="str">
        <f t="shared" si="23"/>
        <v>01</v>
      </c>
      <c r="Q128" s="119" t="s">
        <v>184</v>
      </c>
      <c r="R128" s="120"/>
      <c r="S128" s="122" t="str">
        <f t="shared" si="18"/>
        <v/>
      </c>
    </row>
    <row r="129" spans="2:19" x14ac:dyDescent="0.15">
      <c r="B129" s="112">
        <v>4</v>
      </c>
      <c r="C129" s="106">
        <f>'Results - Derby and Notts'!A70</f>
        <v>33</v>
      </c>
      <c r="D129" s="106" t="str">
        <f>IF(LEFT('Results - Derby and Notts'!E70,1)="O","M",IF(LEFT('Results - Derby and Notts'!E70,1)="F","F",IF(LEFT('Results - Derby and Notts'!E70,1)="B","M",IF(LEFT('Results - Derby and Notts'!E70,1)="G","F","ERROR"))))</f>
        <v>M</v>
      </c>
      <c r="E129" s="113" t="str">
        <f>PROPER('Lane 4 Team'!F51)</f>
        <v/>
      </c>
      <c r="F129" s="113" t="str">
        <f>PROPER('Lane 4 Team'!G51)</f>
        <v/>
      </c>
      <c r="G129" s="114" t="e">
        <f>VLOOKUP(Instructions!$C$28,Clubs,3,FALSE)</f>
        <v>#N/A</v>
      </c>
      <c r="H129" s="115">
        <f>'Lane 4 Team'!H51</f>
        <v>0</v>
      </c>
      <c r="I129" s="112" t="str">
        <f t="shared" si="19"/>
        <v>000100</v>
      </c>
      <c r="J129" s="116" t="str">
        <f>'Results - Derby and Notts'!R71</f>
        <v>np</v>
      </c>
      <c r="K129" s="112" t="str">
        <f t="shared" si="20"/>
        <v>np</v>
      </c>
      <c r="L129" s="117" t="str">
        <f t="shared" si="21"/>
        <v>np</v>
      </c>
      <c r="M129" s="118" t="str">
        <f>'Results - Derby and Notts'!D70</f>
        <v>Breaststroke</v>
      </c>
      <c r="N129" s="106" t="str">
        <f>'Results - Derby and Notts'!C70</f>
        <v>50m</v>
      </c>
      <c r="O129" s="112" t="str">
        <f t="shared" si="22"/>
        <v>Breaststroke0050</v>
      </c>
      <c r="P129" s="112" t="str">
        <f t="shared" si="23"/>
        <v>07</v>
      </c>
      <c r="Q129" s="119" t="s">
        <v>184</v>
      </c>
      <c r="R129" s="120"/>
      <c r="S129" s="122" t="str">
        <f t="shared" si="18"/>
        <v/>
      </c>
    </row>
    <row r="130" spans="2:19" x14ac:dyDescent="0.15">
      <c r="B130" s="112">
        <v>4</v>
      </c>
      <c r="C130" s="106">
        <f>'Results - Derby and Notts'!A72</f>
        <v>34</v>
      </c>
      <c r="D130" s="106" t="str">
        <f>IF(LEFT('Results - Derby and Notts'!E72,1)="O","M",IF(LEFT('Results - Derby and Notts'!E72,1)="F","F",IF(LEFT('Results - Derby and Notts'!E72,1)="B","M",IF(LEFT('Results - Derby and Notts'!E72,1)="G","F","ERROR"))))</f>
        <v>F</v>
      </c>
      <c r="E130" s="113" t="str">
        <f>PROPER('Lane 4 Team'!F52)</f>
        <v/>
      </c>
      <c r="F130" s="113" t="str">
        <f>PROPER('Lane 4 Team'!G52)</f>
        <v/>
      </c>
      <c r="G130" s="114" t="e">
        <f>VLOOKUP(Instructions!$C$28,Clubs,3,FALSE)</f>
        <v>#N/A</v>
      </c>
      <c r="H130" s="115">
        <f>'Lane 4 Team'!H52</f>
        <v>0</v>
      </c>
      <c r="I130" s="112" t="str">
        <f t="shared" si="19"/>
        <v>000100</v>
      </c>
      <c r="J130" s="116" t="str">
        <f>'Results - Derby and Notts'!R73</f>
        <v>np</v>
      </c>
      <c r="K130" s="112" t="str">
        <f t="shared" si="20"/>
        <v>np</v>
      </c>
      <c r="L130" s="117" t="str">
        <f t="shared" si="21"/>
        <v>np</v>
      </c>
      <c r="M130" s="118" t="str">
        <f>'Results - Derby and Notts'!D72</f>
        <v>Breaststroke</v>
      </c>
      <c r="N130" s="106" t="str">
        <f>'Results - Derby and Notts'!C72</f>
        <v>50m</v>
      </c>
      <c r="O130" s="112" t="str">
        <f t="shared" si="22"/>
        <v>Breaststroke0050</v>
      </c>
      <c r="P130" s="112" t="str">
        <f t="shared" si="23"/>
        <v>07</v>
      </c>
      <c r="Q130" s="119" t="s">
        <v>184</v>
      </c>
      <c r="R130" s="120"/>
      <c r="S130" s="122" t="str">
        <f t="shared" si="18"/>
        <v/>
      </c>
    </row>
    <row r="131" spans="2:19" x14ac:dyDescent="0.15">
      <c r="B131" s="112">
        <v>4</v>
      </c>
      <c r="C131" s="106">
        <f>'Results - Derby and Notts'!A74</f>
        <v>35</v>
      </c>
      <c r="D131" s="106" t="str">
        <f>IF(LEFT('Results - Derby and Notts'!E74,1)="O","M",IF(LEFT('Results - Derby and Notts'!E74,1)="F","F",IF(LEFT('Results - Derby and Notts'!E74,1)="B","M",IF(LEFT('Results - Derby and Notts'!E74,1)="G","F","ERROR"))))</f>
        <v>M</v>
      </c>
      <c r="E131" s="113" t="str">
        <f>PROPER('Lane 4 Team'!F53)</f>
        <v/>
      </c>
      <c r="F131" s="113" t="str">
        <f>PROPER('Lane 4 Team'!G53)</f>
        <v/>
      </c>
      <c r="G131" s="114" t="e">
        <f>VLOOKUP(Instructions!$C$28,Clubs,3,FALSE)</f>
        <v>#N/A</v>
      </c>
      <c r="H131" s="115">
        <f>'Lane 4 Team'!H53</f>
        <v>0</v>
      </c>
      <c r="I131" s="112" t="str">
        <f t="shared" si="19"/>
        <v>000100</v>
      </c>
      <c r="J131" s="116" t="str">
        <f>'Results - Derby and Notts'!R75</f>
        <v>np</v>
      </c>
      <c r="K131" s="112" t="str">
        <f t="shared" si="20"/>
        <v>np</v>
      </c>
      <c r="L131" s="117" t="str">
        <f t="shared" si="21"/>
        <v>np</v>
      </c>
      <c r="M131" s="118" t="str">
        <f>'Results - Derby and Notts'!D74</f>
        <v>Backstroke</v>
      </c>
      <c r="N131" s="106" t="str">
        <f>'Results - Derby and Notts'!C74</f>
        <v>50m</v>
      </c>
      <c r="O131" s="112" t="str">
        <f t="shared" si="22"/>
        <v>Backstroke0050</v>
      </c>
      <c r="P131" s="112" t="str">
        <f t="shared" si="23"/>
        <v>13</v>
      </c>
      <c r="Q131" s="119" t="s">
        <v>184</v>
      </c>
      <c r="R131" s="120"/>
      <c r="S131" s="122" t="str">
        <f t="shared" si="18"/>
        <v/>
      </c>
    </row>
    <row r="132" spans="2:19" x14ac:dyDescent="0.15">
      <c r="B132" s="112">
        <v>4</v>
      </c>
      <c r="C132" s="106">
        <f>'Results - Derby and Notts'!A76</f>
        <v>36</v>
      </c>
      <c r="D132" s="106" t="str">
        <f>IF(LEFT('Results - Derby and Notts'!E76,1)="O","M",IF(LEFT('Results - Derby and Notts'!E76,1)="F","F",IF(LEFT('Results - Derby and Notts'!E76,1)="B","M",IF(LEFT('Results - Derby and Notts'!E76,1)="G","F","ERROR"))))</f>
        <v>F</v>
      </c>
      <c r="E132" s="113" t="str">
        <f>PROPER('Lane 4 Team'!F54)</f>
        <v/>
      </c>
      <c r="F132" s="113" t="str">
        <f>PROPER('Lane 4 Team'!G54)</f>
        <v/>
      </c>
      <c r="G132" s="114" t="e">
        <f>VLOOKUP(Instructions!$C$28,Clubs,3,FALSE)</f>
        <v>#N/A</v>
      </c>
      <c r="H132" s="115">
        <f>'Lane 4 Team'!H54</f>
        <v>0</v>
      </c>
      <c r="I132" s="112" t="str">
        <f t="shared" si="19"/>
        <v>000100</v>
      </c>
      <c r="J132" s="116" t="str">
        <f>'Results - Derby and Notts'!R77</f>
        <v>np</v>
      </c>
      <c r="K132" s="112" t="str">
        <f t="shared" si="20"/>
        <v>np</v>
      </c>
      <c r="L132" s="117" t="str">
        <f t="shared" si="21"/>
        <v>np</v>
      </c>
      <c r="M132" s="118" t="str">
        <f>'Results - Derby and Notts'!D76</f>
        <v>Backstroke</v>
      </c>
      <c r="N132" s="106" t="str">
        <f>'Results - Derby and Notts'!C76</f>
        <v>50m</v>
      </c>
      <c r="O132" s="112" t="str">
        <f t="shared" si="22"/>
        <v>Backstroke0050</v>
      </c>
      <c r="P132" s="112" t="str">
        <f t="shared" si="23"/>
        <v>13</v>
      </c>
      <c r="Q132" s="119" t="s">
        <v>184</v>
      </c>
      <c r="R132" s="120"/>
      <c r="S132" s="122" t="str">
        <f t="shared" si="18"/>
        <v/>
      </c>
    </row>
    <row r="133" spans="2:19" x14ac:dyDescent="0.15">
      <c r="B133" s="112">
        <v>5</v>
      </c>
      <c r="C133" s="106">
        <f>'Results - Derby and Notts'!A14</f>
        <v>5</v>
      </c>
      <c r="D133" s="106" t="str">
        <f>IF(LEFT('Results - Derby and Notts'!E14,1)="O","M",IF(LEFT('Results - Derby and Notts'!E14,1)="F","F",IF(LEFT('Results - Derby and Notts'!E14,1)="B","M",IF(LEFT('Results - Derby and Notts'!E14,1)="G","F","ERROR"))))</f>
        <v>M</v>
      </c>
      <c r="E133" s="113" t="str">
        <f>PROPER('Lane 5 Team'!F23)</f>
        <v/>
      </c>
      <c r="F133" s="113" t="str">
        <f>PROPER('Lane 5 Team'!G23)</f>
        <v/>
      </c>
      <c r="G133" s="114" t="e">
        <f>VLOOKUP(Instructions!$F$28,Clubs,3,FALSE)</f>
        <v>#N/A</v>
      </c>
      <c r="H133" s="115">
        <f>'Lane 5 Team'!H23</f>
        <v>0</v>
      </c>
      <c r="I133" s="112" t="str">
        <f t="shared" si="19"/>
        <v>000100</v>
      </c>
      <c r="J133" s="116" t="str">
        <f>'Results - Derby and Notts'!V15</f>
        <v>np</v>
      </c>
      <c r="K133" s="112" t="str">
        <f t="shared" si="20"/>
        <v>np</v>
      </c>
      <c r="L133" s="117" t="str">
        <f t="shared" si="21"/>
        <v>np</v>
      </c>
      <c r="M133" s="118" t="str">
        <f>'Results - Derby and Notts'!D14</f>
        <v>Freestyle</v>
      </c>
      <c r="N133" s="106" t="str">
        <f>'Results - Derby and Notts'!C14</f>
        <v>25m</v>
      </c>
      <c r="O133" s="112" t="str">
        <f t="shared" si="22"/>
        <v>Freestyle0025</v>
      </c>
      <c r="P133" s="112" t="str">
        <f t="shared" si="23"/>
        <v>21</v>
      </c>
      <c r="Q133" s="119" t="s">
        <v>184</v>
      </c>
      <c r="R133" s="120"/>
      <c r="S133" s="122" t="str">
        <f t="shared" si="18"/>
        <v/>
      </c>
    </row>
    <row r="134" spans="2:19" x14ac:dyDescent="0.15">
      <c r="B134" s="112">
        <v>5</v>
      </c>
      <c r="C134" s="106">
        <f>'Results - Derby and Notts'!A16</f>
        <v>6</v>
      </c>
      <c r="D134" s="106" t="str">
        <f>IF(LEFT('Results - Derby and Notts'!E16,1)="O","M",IF(LEFT('Results - Derby and Notts'!E16,1)="F","F",IF(LEFT('Results - Derby and Notts'!E16,1)="B","M",IF(LEFT('Results - Derby and Notts'!E16,1)="G","F","ERROR"))))</f>
        <v>F</v>
      </c>
      <c r="E134" s="113" t="str">
        <f>PROPER('Lane 5 Team'!F24)</f>
        <v/>
      </c>
      <c r="F134" s="113" t="str">
        <f>PROPER('Lane 5 Team'!G24)</f>
        <v/>
      </c>
      <c r="G134" s="114" t="e">
        <f>VLOOKUP(Instructions!$F$28,Clubs,3,FALSE)</f>
        <v>#N/A</v>
      </c>
      <c r="H134" s="115">
        <f>'Lane 5 Team'!H24</f>
        <v>0</v>
      </c>
      <c r="I134" s="112" t="str">
        <f t="shared" ref="I134:I165" si="24">(TEXT(H134,"DDMMYY"))</f>
        <v>000100</v>
      </c>
      <c r="J134" s="116" t="str">
        <f>'Results - Derby and Notts'!V17</f>
        <v>np</v>
      </c>
      <c r="K134" s="112" t="str">
        <f t="shared" ref="K134:K165" si="25">IF(LEFT(J134,2)="dq","dq",IF(LEFT(J134,2)="np","np",IF(LEFT(J134,3)="dns","dns",SUM(J134*100))))</f>
        <v>np</v>
      </c>
      <c r="L134" s="117" t="str">
        <f t="shared" ref="L134:L165" si="26">TEXT(K134,"000000")</f>
        <v>np</v>
      </c>
      <c r="M134" s="118" t="str">
        <f>'Results - Derby and Notts'!D16</f>
        <v>Freestyle</v>
      </c>
      <c r="N134" s="106" t="str">
        <f>'Results - Derby and Notts'!C16</f>
        <v>25m</v>
      </c>
      <c r="O134" s="112" t="str">
        <f t="shared" ref="O134:O165" si="27">CONCATENATE(IF(LEFT(M134,4)="I.M.","IM",IF(LEFT(M134,1)="R","",M134)),IF(LEFT(M134,1)="R","",CONCATENATE("0",IF(N134="50m",CONCATENATE("0",LEFT(N134,2)),IF(N134="25m",CONCATENATE("0",LEFT(N134,2)),LEFT(N134,3))))))</f>
        <v>Freestyle0025</v>
      </c>
      <c r="P134" s="112" t="str">
        <f t="shared" ref="P134:P165" si="28">IF(O134="","",IF(D134="","",VLOOKUP(O134,Strokes,6,FALSE)))</f>
        <v>21</v>
      </c>
      <c r="Q134" s="119" t="s">
        <v>184</v>
      </c>
      <c r="R134" s="120"/>
      <c r="S134" s="122" t="str">
        <f t="shared" ref="S134:S196" si="29">IF(E134="","",IF(J134="np","",IF(LEFT(J134,1)="d","",CONCATENATE(D134,",",F134,",",E134,",",G134,",",I134,",",L134,",",P134,",",Q134))))</f>
        <v/>
      </c>
    </row>
    <row r="135" spans="2:19" x14ac:dyDescent="0.15">
      <c r="B135" s="112">
        <v>5</v>
      </c>
      <c r="C135" s="106">
        <f>'Results - Derby and Notts'!A18</f>
        <v>7</v>
      </c>
      <c r="D135" s="106" t="str">
        <f>IF(LEFT('Results - Derby and Notts'!E18,1)="O","M",IF(LEFT('Results - Derby and Notts'!E18,1)="F","F",IF(LEFT('Results - Derby and Notts'!E18,1)="B","M",IF(LEFT('Results - Derby and Notts'!E18,1)="G","F","ERROR"))))</f>
        <v>M</v>
      </c>
      <c r="E135" s="113" t="str">
        <f>PROPER('Lane 5 Team'!F25)</f>
        <v/>
      </c>
      <c r="F135" s="113" t="str">
        <f>PROPER('Lane 5 Team'!G25)</f>
        <v/>
      </c>
      <c r="G135" s="114" t="e">
        <f>VLOOKUP(Instructions!$F$28,Clubs,3,FALSE)</f>
        <v>#N/A</v>
      </c>
      <c r="H135" s="115">
        <f>'Lane 5 Team'!H25</f>
        <v>0</v>
      </c>
      <c r="I135" s="112" t="str">
        <f t="shared" si="24"/>
        <v>000100</v>
      </c>
      <c r="J135" s="116" t="str">
        <f>'Results - Derby and Notts'!V19</f>
        <v>np</v>
      </c>
      <c r="K135" s="112" t="str">
        <f t="shared" si="25"/>
        <v>np</v>
      </c>
      <c r="L135" s="117" t="str">
        <f t="shared" si="26"/>
        <v>np</v>
      </c>
      <c r="M135" s="118" t="str">
        <f>'Results - Derby and Notts'!D18</f>
        <v>Breaststroke</v>
      </c>
      <c r="N135" s="106" t="str">
        <f>'Results - Derby and Notts'!C18</f>
        <v>50m</v>
      </c>
      <c r="O135" s="112" t="str">
        <f t="shared" si="27"/>
        <v>Breaststroke0050</v>
      </c>
      <c r="P135" s="112" t="str">
        <f t="shared" si="28"/>
        <v>07</v>
      </c>
      <c r="Q135" s="119" t="s">
        <v>184</v>
      </c>
      <c r="R135" s="120"/>
      <c r="S135" s="122" t="str">
        <f t="shared" si="29"/>
        <v/>
      </c>
    </row>
    <row r="136" spans="2:19" x14ac:dyDescent="0.15">
      <c r="B136" s="112">
        <v>5</v>
      </c>
      <c r="C136" s="106">
        <f>'Results - Derby and Notts'!A20</f>
        <v>8</v>
      </c>
      <c r="D136" s="106" t="str">
        <f>IF(LEFT('Results - Derby and Notts'!E20,1)="O","M",IF(LEFT('Results - Derby and Notts'!E20,1)="F","F",IF(LEFT('Results - Derby and Notts'!E20,1)="B","M",IF(LEFT('Results - Derby and Notts'!E20,1)="G","F","ERROR"))))</f>
        <v>F</v>
      </c>
      <c r="E136" s="113" t="str">
        <f>PROPER('Lane 5 Team'!F26)</f>
        <v/>
      </c>
      <c r="F136" s="113" t="str">
        <f>PROPER('Lane 5 Team'!G26)</f>
        <v/>
      </c>
      <c r="G136" s="114" t="e">
        <f>VLOOKUP(Instructions!$F$28,Clubs,3,FALSE)</f>
        <v>#N/A</v>
      </c>
      <c r="H136" s="115">
        <f>'Lane 5 Team'!H26</f>
        <v>0</v>
      </c>
      <c r="I136" s="112" t="str">
        <f t="shared" si="24"/>
        <v>000100</v>
      </c>
      <c r="J136" s="116" t="str">
        <f>'Results - Derby and Notts'!V21</f>
        <v>np</v>
      </c>
      <c r="K136" s="112" t="str">
        <f t="shared" si="25"/>
        <v>np</v>
      </c>
      <c r="L136" s="117" t="str">
        <f t="shared" si="26"/>
        <v>np</v>
      </c>
      <c r="M136" s="118" t="str">
        <f>'Results - Derby and Notts'!D20</f>
        <v>Breaststroke</v>
      </c>
      <c r="N136" s="106" t="str">
        <f>'Results - Derby and Notts'!C20</f>
        <v>50m</v>
      </c>
      <c r="O136" s="112" t="str">
        <f t="shared" si="27"/>
        <v>Breaststroke0050</v>
      </c>
      <c r="P136" s="112" t="str">
        <f t="shared" si="28"/>
        <v>07</v>
      </c>
      <c r="Q136" s="119" t="s">
        <v>184</v>
      </c>
      <c r="R136" s="120"/>
      <c r="S136" s="122" t="str">
        <f t="shared" si="29"/>
        <v/>
      </c>
    </row>
    <row r="137" spans="2:19" x14ac:dyDescent="0.15">
      <c r="B137" s="112">
        <v>5</v>
      </c>
      <c r="C137" s="106">
        <f>'Results - Derby and Notts'!A22</f>
        <v>9</v>
      </c>
      <c r="D137" s="106" t="str">
        <f>IF(LEFT('Results - Derby and Notts'!E22,1)="O","M",IF(LEFT('Results - Derby and Notts'!E22,1)="F","F",IF(LEFT('Results - Derby and Notts'!E22,1)="B","M",IF(LEFT('Results - Derby and Notts'!E22,1)="G","F","ERROR"))))</f>
        <v>M</v>
      </c>
      <c r="E137" s="113" t="str">
        <f>PROPER('Lane 5 Team'!F27)</f>
        <v/>
      </c>
      <c r="F137" s="113" t="str">
        <f>PROPER('Lane 5 Team'!G27)</f>
        <v/>
      </c>
      <c r="G137" s="114" t="e">
        <f>VLOOKUP(Instructions!$F$28,Clubs,3,FALSE)</f>
        <v>#N/A</v>
      </c>
      <c r="H137" s="115">
        <f>'Lane 5 Team'!H27</f>
        <v>0</v>
      </c>
      <c r="I137" s="112" t="str">
        <f t="shared" si="24"/>
        <v>000100</v>
      </c>
      <c r="J137" s="116" t="str">
        <f>'Results - Derby and Notts'!V23</f>
        <v>np</v>
      </c>
      <c r="K137" s="112" t="str">
        <f t="shared" si="25"/>
        <v>np</v>
      </c>
      <c r="L137" s="117" t="str">
        <f t="shared" si="26"/>
        <v>np</v>
      </c>
      <c r="M137" s="118" t="str">
        <f>'Results - Derby and Notts'!D22</f>
        <v>Backstroke</v>
      </c>
      <c r="N137" s="106" t="str">
        <f>'Results - Derby and Notts'!C22</f>
        <v>50m</v>
      </c>
      <c r="O137" s="112" t="str">
        <f t="shared" si="27"/>
        <v>Backstroke0050</v>
      </c>
      <c r="P137" s="112" t="str">
        <f t="shared" si="28"/>
        <v>13</v>
      </c>
      <c r="Q137" s="119" t="s">
        <v>184</v>
      </c>
      <c r="R137" s="120"/>
      <c r="S137" s="122" t="str">
        <f t="shared" si="29"/>
        <v/>
      </c>
    </row>
    <row r="138" spans="2:19" x14ac:dyDescent="0.15">
      <c r="B138" s="112">
        <v>5</v>
      </c>
      <c r="C138" s="106">
        <f>'Results - Derby and Notts'!A24</f>
        <v>10</v>
      </c>
      <c r="D138" s="106" t="str">
        <f>IF(LEFT('Results - Derby and Notts'!E24,1)="O","M",IF(LEFT('Results - Derby and Notts'!E24,1)="F","F",IF(LEFT('Results - Derby and Notts'!E24,1)="B","M",IF(LEFT('Results - Derby and Notts'!E24,1)="G","F","ERROR"))))</f>
        <v>F</v>
      </c>
      <c r="E138" s="113" t="str">
        <f>PROPER('Lane 5 Team'!F28)</f>
        <v/>
      </c>
      <c r="F138" s="113" t="str">
        <f>PROPER('Lane 5 Team'!G28)</f>
        <v/>
      </c>
      <c r="G138" s="114" t="e">
        <f>VLOOKUP(Instructions!$F$28,Clubs,3,FALSE)</f>
        <v>#N/A</v>
      </c>
      <c r="H138" s="115">
        <f>'Lane 5 Team'!H28</f>
        <v>0</v>
      </c>
      <c r="I138" s="112" t="str">
        <f t="shared" si="24"/>
        <v>000100</v>
      </c>
      <c r="J138" s="116" t="str">
        <f>'Results - Derby and Notts'!V25</f>
        <v>np</v>
      </c>
      <c r="K138" s="112" t="str">
        <f t="shared" si="25"/>
        <v>np</v>
      </c>
      <c r="L138" s="117" t="str">
        <f t="shared" si="26"/>
        <v>np</v>
      </c>
      <c r="M138" s="118" t="str">
        <f>'Results - Derby and Notts'!D24</f>
        <v>Backstroke</v>
      </c>
      <c r="N138" s="106" t="str">
        <f>'Results - Derby and Notts'!C24</f>
        <v>50m</v>
      </c>
      <c r="O138" s="112" t="str">
        <f t="shared" si="27"/>
        <v>Backstroke0050</v>
      </c>
      <c r="P138" s="112" t="str">
        <f t="shared" si="28"/>
        <v>13</v>
      </c>
      <c r="Q138" s="119" t="s">
        <v>184</v>
      </c>
      <c r="R138" s="120"/>
      <c r="S138" s="122" t="str">
        <f t="shared" si="29"/>
        <v/>
      </c>
    </row>
    <row r="139" spans="2:19" x14ac:dyDescent="0.15">
      <c r="B139" s="112">
        <v>5</v>
      </c>
      <c r="C139" s="106">
        <f>'Results - Derby and Notts'!A26</f>
        <v>11</v>
      </c>
      <c r="D139" s="106" t="str">
        <f>IF(LEFT('Results - Derby and Notts'!E26,1)="O","M",IF(LEFT('Results - Derby and Notts'!E26,1)="F","F",IF(LEFT('Results - Derby and Notts'!E26,1)="B","M",IF(LEFT('Results - Derby and Notts'!E26,1)="G","F","ERROR"))))</f>
        <v>M</v>
      </c>
      <c r="E139" s="113" t="str">
        <f>PROPER('Lane 5 Team'!F29)</f>
        <v/>
      </c>
      <c r="F139" s="113" t="str">
        <f>PROPER('Lane 5 Team'!G29)</f>
        <v/>
      </c>
      <c r="G139" s="114" t="e">
        <f>VLOOKUP(Instructions!$F$28,Clubs,3,FALSE)</f>
        <v>#N/A</v>
      </c>
      <c r="H139" s="115">
        <f>'Lane 5 Team'!H29</f>
        <v>0</v>
      </c>
      <c r="I139" s="112" t="str">
        <f t="shared" si="24"/>
        <v>000100</v>
      </c>
      <c r="J139" s="116" t="str">
        <f>'Results - Derby and Notts'!V27</f>
        <v>np</v>
      </c>
      <c r="K139" s="112" t="str">
        <f t="shared" si="25"/>
        <v>np</v>
      </c>
      <c r="L139" s="117" t="str">
        <f t="shared" si="26"/>
        <v>np</v>
      </c>
      <c r="M139" s="118" t="str">
        <f>'Results - Derby and Notts'!D26</f>
        <v>Butterfly</v>
      </c>
      <c r="N139" s="106" t="str">
        <f>'Results - Derby and Notts'!C26</f>
        <v>50m</v>
      </c>
      <c r="O139" s="112" t="str">
        <f t="shared" si="27"/>
        <v>Butterfly0050</v>
      </c>
      <c r="P139" s="112" t="str">
        <f t="shared" si="28"/>
        <v>10</v>
      </c>
      <c r="Q139" s="119" t="s">
        <v>184</v>
      </c>
      <c r="R139" s="120"/>
      <c r="S139" s="122" t="str">
        <f t="shared" si="29"/>
        <v/>
      </c>
    </row>
    <row r="140" spans="2:19" x14ac:dyDescent="0.15">
      <c r="B140" s="112">
        <v>5</v>
      </c>
      <c r="C140" s="106">
        <f>'Results - Derby and Notts'!A28</f>
        <v>12</v>
      </c>
      <c r="D140" s="106" t="str">
        <f>IF(LEFT('Results - Derby and Notts'!E28,1)="O","M",IF(LEFT('Results - Derby and Notts'!E28,1)="F","F",IF(LEFT('Results - Derby and Notts'!E28,1)="B","M",IF(LEFT('Results - Derby and Notts'!E28,1)="G","F","ERROR"))))</f>
        <v>F</v>
      </c>
      <c r="E140" s="113" t="str">
        <f>PROPER('Lane 5 Team'!F30)</f>
        <v/>
      </c>
      <c r="F140" s="113" t="str">
        <f>PROPER('Lane 5 Team'!G30)</f>
        <v/>
      </c>
      <c r="G140" s="114" t="e">
        <f>VLOOKUP(Instructions!$F$28,Clubs,3,FALSE)</f>
        <v>#N/A</v>
      </c>
      <c r="H140" s="115">
        <f>'Lane 5 Team'!H30</f>
        <v>0</v>
      </c>
      <c r="I140" s="112" t="str">
        <f t="shared" si="24"/>
        <v>000100</v>
      </c>
      <c r="J140" s="116" t="str">
        <f>'Results - Derby and Notts'!V29</f>
        <v>np</v>
      </c>
      <c r="K140" s="112" t="str">
        <f t="shared" si="25"/>
        <v>np</v>
      </c>
      <c r="L140" s="117" t="str">
        <f t="shared" si="26"/>
        <v>np</v>
      </c>
      <c r="M140" s="118" t="str">
        <f>'Results - Derby and Notts'!D28</f>
        <v>Butterfly</v>
      </c>
      <c r="N140" s="106" t="str">
        <f>'Results - Derby and Notts'!C28</f>
        <v>50m</v>
      </c>
      <c r="O140" s="112" t="str">
        <f t="shared" si="27"/>
        <v>Butterfly0050</v>
      </c>
      <c r="P140" s="112" t="str">
        <f t="shared" si="28"/>
        <v>10</v>
      </c>
      <c r="Q140" s="119" t="s">
        <v>184</v>
      </c>
      <c r="R140" s="120"/>
      <c r="S140" s="122" t="str">
        <f t="shared" si="29"/>
        <v/>
      </c>
    </row>
    <row r="141" spans="2:19" x14ac:dyDescent="0.15">
      <c r="B141" s="112">
        <v>5</v>
      </c>
      <c r="C141" s="106">
        <f>'Results - Derby and Notts'!A30</f>
        <v>13</v>
      </c>
      <c r="D141" s="106" t="str">
        <f>IF(LEFT('Results - Derby and Notts'!E30,1)="O","M",IF(LEFT('Results - Derby and Notts'!E30,1)="F","F",IF(LEFT('Results - Derby and Notts'!E30,1)="B","M",IF(LEFT('Results - Derby and Notts'!E30,1)="G","F","ERROR"))))</f>
        <v>M</v>
      </c>
      <c r="E141" s="113" t="str">
        <f>PROPER('Lane 5 Team'!F31)</f>
        <v/>
      </c>
      <c r="F141" s="113" t="str">
        <f>PROPER('Lane 5 Team'!G31)</f>
        <v/>
      </c>
      <c r="G141" s="114" t="e">
        <f>VLOOKUP(Instructions!$F$28,Clubs,3,FALSE)</f>
        <v>#N/A</v>
      </c>
      <c r="H141" s="115">
        <f>'Lane 5 Team'!H31</f>
        <v>0</v>
      </c>
      <c r="I141" s="112" t="str">
        <f t="shared" si="24"/>
        <v>000100</v>
      </c>
      <c r="J141" s="116" t="str">
        <f>'Results - Derby and Notts'!V31</f>
        <v>np</v>
      </c>
      <c r="K141" s="112" t="str">
        <f t="shared" si="25"/>
        <v>np</v>
      </c>
      <c r="L141" s="117" t="str">
        <f t="shared" si="26"/>
        <v>np</v>
      </c>
      <c r="M141" s="118" t="str">
        <f>'Results - Derby and Notts'!D30</f>
        <v>Breaststroke</v>
      </c>
      <c r="N141" s="106" t="str">
        <f>'Results - Derby and Notts'!C30</f>
        <v>25m</v>
      </c>
      <c r="O141" s="112" t="str">
        <f t="shared" si="27"/>
        <v>Breaststroke0025</v>
      </c>
      <c r="P141" s="112" t="str">
        <f t="shared" si="28"/>
        <v>23</v>
      </c>
      <c r="Q141" s="119" t="s">
        <v>184</v>
      </c>
      <c r="R141" s="120"/>
      <c r="S141" s="122" t="str">
        <f t="shared" si="29"/>
        <v/>
      </c>
    </row>
    <row r="142" spans="2:19" x14ac:dyDescent="0.15">
      <c r="B142" s="112">
        <v>5</v>
      </c>
      <c r="C142" s="106">
        <f>'Results - Derby and Notts'!A32</f>
        <v>14</v>
      </c>
      <c r="D142" s="106" t="str">
        <f>IF(LEFT('Results - Derby and Notts'!E32,1)="O","M",IF(LEFT('Results - Derby and Notts'!E32,1)="F","F",IF(LEFT('Results - Derby and Notts'!E32,1)="B","M",IF(LEFT('Results - Derby and Notts'!E32,1)="G","F","ERROR"))))</f>
        <v>F</v>
      </c>
      <c r="E142" s="113" t="str">
        <f>PROPER('Lane 5 Team'!F32)</f>
        <v/>
      </c>
      <c r="F142" s="113" t="str">
        <f>PROPER('Lane 5 Team'!G32)</f>
        <v/>
      </c>
      <c r="G142" s="114" t="e">
        <f>VLOOKUP(Instructions!$F$28,Clubs,3,FALSE)</f>
        <v>#N/A</v>
      </c>
      <c r="H142" s="115">
        <f>'Lane 5 Team'!H32</f>
        <v>0</v>
      </c>
      <c r="I142" s="112" t="str">
        <f t="shared" si="24"/>
        <v>000100</v>
      </c>
      <c r="J142" s="116" t="str">
        <f>'Results - Derby and Notts'!V33</f>
        <v>np</v>
      </c>
      <c r="K142" s="112" t="str">
        <f t="shared" si="25"/>
        <v>np</v>
      </c>
      <c r="L142" s="117" t="str">
        <f t="shared" si="26"/>
        <v>np</v>
      </c>
      <c r="M142" s="118" t="str">
        <f>'Results - Derby and Notts'!D32</f>
        <v>Breaststroke</v>
      </c>
      <c r="N142" s="106" t="str">
        <f>'Results - Derby and Notts'!C32</f>
        <v>25m</v>
      </c>
      <c r="O142" s="112" t="str">
        <f t="shared" si="27"/>
        <v>Breaststroke0025</v>
      </c>
      <c r="P142" s="112" t="str">
        <f t="shared" si="28"/>
        <v>23</v>
      </c>
      <c r="Q142" s="119" t="s">
        <v>184</v>
      </c>
      <c r="R142" s="120"/>
      <c r="S142" s="122" t="str">
        <f t="shared" si="29"/>
        <v/>
      </c>
    </row>
    <row r="143" spans="2:19" x14ac:dyDescent="0.15">
      <c r="B143" s="112">
        <v>5</v>
      </c>
      <c r="C143" s="106">
        <f>'Results - Derby and Notts'!A34</f>
        <v>15</v>
      </c>
      <c r="D143" s="106" t="str">
        <f>IF(LEFT('Results - Derby and Notts'!E34,1)="O","M",IF(LEFT('Results - Derby and Notts'!E34,1)="F","F",IF(LEFT('Results - Derby and Notts'!E34,1)="B","M",IF(LEFT('Results - Derby and Notts'!E34,1)="G","F","ERROR"))))</f>
        <v>M</v>
      </c>
      <c r="E143" s="113" t="str">
        <f>PROPER('Lane 5 Team'!F33)</f>
        <v/>
      </c>
      <c r="F143" s="113" t="str">
        <f>PROPER('Lane 5 Team'!G33)</f>
        <v/>
      </c>
      <c r="G143" s="114" t="e">
        <f>VLOOKUP(Instructions!$F$28,Clubs,3,FALSE)</f>
        <v>#N/A</v>
      </c>
      <c r="H143" s="115">
        <f>'Lane 5 Team'!H33</f>
        <v>0</v>
      </c>
      <c r="I143" s="112" t="str">
        <f t="shared" si="24"/>
        <v>000100</v>
      </c>
      <c r="J143" s="116" t="str">
        <f>'Results - Derby and Notts'!V35</f>
        <v>np</v>
      </c>
      <c r="K143" s="112" t="str">
        <f t="shared" si="25"/>
        <v>np</v>
      </c>
      <c r="L143" s="117" t="str">
        <f t="shared" si="26"/>
        <v>np</v>
      </c>
      <c r="M143" s="118" t="str">
        <f>'Results - Derby and Notts'!D34</f>
        <v>Backstroke</v>
      </c>
      <c r="N143" s="106" t="str">
        <f>'Results - Derby and Notts'!C34</f>
        <v>50m</v>
      </c>
      <c r="O143" s="112" t="str">
        <f t="shared" si="27"/>
        <v>Backstroke0050</v>
      </c>
      <c r="P143" s="112" t="str">
        <f t="shared" si="28"/>
        <v>13</v>
      </c>
      <c r="Q143" s="119" t="s">
        <v>184</v>
      </c>
      <c r="R143" s="120"/>
      <c r="S143" s="122" t="str">
        <f t="shared" si="29"/>
        <v/>
      </c>
    </row>
    <row r="144" spans="2:19" x14ac:dyDescent="0.15">
      <c r="B144" s="112">
        <v>5</v>
      </c>
      <c r="C144" s="106">
        <f>'Results - Derby and Notts'!A36</f>
        <v>16</v>
      </c>
      <c r="D144" s="106" t="str">
        <f>IF(LEFT('Results - Derby and Notts'!E36,1)="O","M",IF(LEFT('Results - Derby and Notts'!E36,1)="F","F",IF(LEFT('Results - Derby and Notts'!E36,1)="B","M",IF(LEFT('Results - Derby and Notts'!E36,1)="G","F","ERROR"))))</f>
        <v>F</v>
      </c>
      <c r="E144" s="113" t="str">
        <f>PROPER('Lane 5 Team'!F34)</f>
        <v/>
      </c>
      <c r="F144" s="113" t="str">
        <f>PROPER('Lane 5 Team'!G34)</f>
        <v/>
      </c>
      <c r="G144" s="114" t="e">
        <f>VLOOKUP(Instructions!$F$28,Clubs,3,FALSE)</f>
        <v>#N/A</v>
      </c>
      <c r="H144" s="115">
        <f>'Lane 5 Team'!H34</f>
        <v>0</v>
      </c>
      <c r="I144" s="112" t="str">
        <f t="shared" si="24"/>
        <v>000100</v>
      </c>
      <c r="J144" s="116" t="str">
        <f>'Results - Derby and Notts'!V37</f>
        <v>np</v>
      </c>
      <c r="K144" s="112" t="str">
        <f t="shared" si="25"/>
        <v>np</v>
      </c>
      <c r="L144" s="117" t="str">
        <f t="shared" si="26"/>
        <v>np</v>
      </c>
      <c r="M144" s="118" t="str">
        <f>'Results - Derby and Notts'!D36</f>
        <v>Backstroke</v>
      </c>
      <c r="N144" s="106" t="str">
        <f>'Results - Derby and Notts'!C36</f>
        <v>50m</v>
      </c>
      <c r="O144" s="112" t="str">
        <f t="shared" si="27"/>
        <v>Backstroke0050</v>
      </c>
      <c r="P144" s="112" t="str">
        <f t="shared" si="28"/>
        <v>13</v>
      </c>
      <c r="Q144" s="119" t="s">
        <v>184</v>
      </c>
      <c r="R144" s="120"/>
      <c r="S144" s="122" t="str">
        <f t="shared" si="29"/>
        <v/>
      </c>
    </row>
    <row r="145" spans="2:19" x14ac:dyDescent="0.15">
      <c r="B145" s="112">
        <v>5</v>
      </c>
      <c r="C145" s="106">
        <f>'Results - Derby and Notts'!A38</f>
        <v>17</v>
      </c>
      <c r="D145" s="106" t="str">
        <f>IF(LEFT('Results - Derby and Notts'!E38,1)="O","M",IF(LEFT('Results - Derby and Notts'!E38,1)="F","F",IF(LEFT('Results - Derby and Notts'!E38,1)="B","M",IF(LEFT('Results - Derby and Notts'!E38,1)="G","F","ERROR"))))</f>
        <v>M</v>
      </c>
      <c r="E145" s="113" t="str">
        <f>PROPER('Lane 5 Team'!F35)</f>
        <v/>
      </c>
      <c r="F145" s="113" t="str">
        <f>PROPER('Lane 5 Team'!G35)</f>
        <v/>
      </c>
      <c r="G145" s="114" t="e">
        <f>VLOOKUP(Instructions!$F$28,Clubs,3,FALSE)</f>
        <v>#N/A</v>
      </c>
      <c r="H145" s="115">
        <f>'Lane 5 Team'!H35</f>
        <v>0</v>
      </c>
      <c r="I145" s="112" t="str">
        <f t="shared" si="24"/>
        <v>000100</v>
      </c>
      <c r="J145" s="116" t="str">
        <f>'Results - Derby and Notts'!V39</f>
        <v>np</v>
      </c>
      <c r="K145" s="112" t="str">
        <f t="shared" si="25"/>
        <v>np</v>
      </c>
      <c r="L145" s="117" t="str">
        <f t="shared" si="26"/>
        <v>np</v>
      </c>
      <c r="M145" s="118" t="str">
        <f>'Results - Derby and Notts'!D38</f>
        <v>Butterfly</v>
      </c>
      <c r="N145" s="106" t="str">
        <f>'Results - Derby and Notts'!C38</f>
        <v>50m</v>
      </c>
      <c r="O145" s="112" t="str">
        <f t="shared" si="27"/>
        <v>Butterfly0050</v>
      </c>
      <c r="P145" s="112" t="str">
        <f t="shared" si="28"/>
        <v>10</v>
      </c>
      <c r="Q145" s="119" t="s">
        <v>184</v>
      </c>
      <c r="R145" s="120"/>
      <c r="S145" s="122" t="str">
        <f t="shared" si="29"/>
        <v/>
      </c>
    </row>
    <row r="146" spans="2:19" x14ac:dyDescent="0.15">
      <c r="B146" s="112">
        <v>5</v>
      </c>
      <c r="C146" s="106">
        <f>'Results - Derby and Notts'!A40</f>
        <v>18</v>
      </c>
      <c r="D146" s="106" t="str">
        <f>IF(LEFT('Results - Derby and Notts'!E40,1)="O","M",IF(LEFT('Results - Derby and Notts'!E40,1)="F","F",IF(LEFT('Results - Derby and Notts'!E40,1)="B","M",IF(LEFT('Results - Derby and Notts'!E40,1)="G","F","ERROR"))))</f>
        <v>F</v>
      </c>
      <c r="E146" s="113" t="str">
        <f>PROPER('Lane 5 Team'!F36)</f>
        <v/>
      </c>
      <c r="F146" s="113" t="str">
        <f>PROPER('Lane 5 Team'!G36)</f>
        <v/>
      </c>
      <c r="G146" s="114" t="e">
        <f>VLOOKUP(Instructions!$F$28,Clubs,3,FALSE)</f>
        <v>#N/A</v>
      </c>
      <c r="H146" s="115">
        <f>'Lane 5 Team'!H36</f>
        <v>0</v>
      </c>
      <c r="I146" s="112" t="str">
        <f t="shared" si="24"/>
        <v>000100</v>
      </c>
      <c r="J146" s="116" t="str">
        <f>'Results - Derby and Notts'!V41</f>
        <v>np</v>
      </c>
      <c r="K146" s="112" t="str">
        <f t="shared" si="25"/>
        <v>np</v>
      </c>
      <c r="L146" s="117" t="str">
        <f t="shared" si="26"/>
        <v>np</v>
      </c>
      <c r="M146" s="118" t="str">
        <f>'Results - Derby and Notts'!D40</f>
        <v>Butterfly</v>
      </c>
      <c r="N146" s="106" t="str">
        <f>'Results - Derby and Notts'!C40</f>
        <v>50m</v>
      </c>
      <c r="O146" s="112" t="str">
        <f t="shared" si="27"/>
        <v>Butterfly0050</v>
      </c>
      <c r="P146" s="112" t="str">
        <f t="shared" si="28"/>
        <v>10</v>
      </c>
      <c r="Q146" s="119" t="s">
        <v>184</v>
      </c>
      <c r="R146" s="120"/>
      <c r="S146" s="122" t="str">
        <f t="shared" si="29"/>
        <v/>
      </c>
    </row>
    <row r="147" spans="2:19" x14ac:dyDescent="0.15">
      <c r="B147" s="112">
        <v>5</v>
      </c>
      <c r="C147" s="106">
        <f>'Results - Derby and Notts'!A42</f>
        <v>19</v>
      </c>
      <c r="D147" s="106" t="str">
        <f>IF(LEFT('Results - Derby and Notts'!E42,1)="O","M",IF(LEFT('Results - Derby and Notts'!E42,1)="F","F",IF(LEFT('Results - Derby and Notts'!E42,1)="B","M",IF(LEFT('Results - Derby and Notts'!E42,1)="G","F","ERROR"))))</f>
        <v>M</v>
      </c>
      <c r="E147" s="113" t="str">
        <f>PROPER('Lane 5 Team'!F37)</f>
        <v/>
      </c>
      <c r="F147" s="113" t="str">
        <f>PROPER('Lane 5 Team'!G37)</f>
        <v/>
      </c>
      <c r="G147" s="114" t="e">
        <f>VLOOKUP(Instructions!$F$28,Clubs,3,FALSE)</f>
        <v>#N/A</v>
      </c>
      <c r="H147" s="115">
        <f>'Lane 5 Team'!H37</f>
        <v>0</v>
      </c>
      <c r="I147" s="112" t="str">
        <f t="shared" si="24"/>
        <v>000100</v>
      </c>
      <c r="J147" s="116" t="str">
        <f>'Results - Derby and Notts'!V43</f>
        <v>np</v>
      </c>
      <c r="K147" s="112" t="str">
        <f t="shared" si="25"/>
        <v>np</v>
      </c>
      <c r="L147" s="117" t="str">
        <f t="shared" si="26"/>
        <v>np</v>
      </c>
      <c r="M147" s="118" t="str">
        <f>'Results - Derby and Notts'!D42</f>
        <v>Freestyle</v>
      </c>
      <c r="N147" s="106" t="str">
        <f>'Results - Derby and Notts'!C42</f>
        <v>50m</v>
      </c>
      <c r="O147" s="112" t="str">
        <f t="shared" si="27"/>
        <v>Freestyle0050</v>
      </c>
      <c r="P147" s="112" t="str">
        <f t="shared" si="28"/>
        <v>01</v>
      </c>
      <c r="Q147" s="119" t="s">
        <v>184</v>
      </c>
      <c r="R147" s="120"/>
      <c r="S147" s="122" t="str">
        <f t="shared" si="29"/>
        <v/>
      </c>
    </row>
    <row r="148" spans="2:19" x14ac:dyDescent="0.15">
      <c r="B148" s="112">
        <v>5</v>
      </c>
      <c r="C148" s="106">
        <f>'Results - Derby and Notts'!A44</f>
        <v>20</v>
      </c>
      <c r="D148" s="106" t="str">
        <f>IF(LEFT('Results - Derby and Notts'!E44,1)="O","M",IF(LEFT('Results - Derby and Notts'!E44,1)="F","F",IF(LEFT('Results - Derby and Notts'!E44,1)="B","M",IF(LEFT('Results - Derby and Notts'!E44,1)="G","F","ERROR"))))</f>
        <v>F</v>
      </c>
      <c r="E148" s="113" t="str">
        <f>PROPER('Lane 5 Team'!F38)</f>
        <v/>
      </c>
      <c r="F148" s="113" t="str">
        <f>PROPER('Lane 5 Team'!G38)</f>
        <v/>
      </c>
      <c r="G148" s="114" t="e">
        <f>VLOOKUP(Instructions!$F$28,Clubs,3,FALSE)</f>
        <v>#N/A</v>
      </c>
      <c r="H148" s="115">
        <f>'Lane 5 Team'!H38</f>
        <v>0</v>
      </c>
      <c r="I148" s="112" t="str">
        <f t="shared" si="24"/>
        <v>000100</v>
      </c>
      <c r="J148" s="116" t="str">
        <f>'Results - Derby and Notts'!V45</f>
        <v>np</v>
      </c>
      <c r="K148" s="112" t="str">
        <f t="shared" si="25"/>
        <v>np</v>
      </c>
      <c r="L148" s="117" t="str">
        <f t="shared" si="26"/>
        <v>np</v>
      </c>
      <c r="M148" s="118" t="str">
        <f>'Results - Derby and Notts'!D44</f>
        <v>Freestyle</v>
      </c>
      <c r="N148" s="106" t="str">
        <f>'Results - Derby and Notts'!C44</f>
        <v>50m</v>
      </c>
      <c r="O148" s="112" t="str">
        <f t="shared" si="27"/>
        <v>Freestyle0050</v>
      </c>
      <c r="P148" s="112" t="str">
        <f t="shared" si="28"/>
        <v>01</v>
      </c>
      <c r="Q148" s="119" t="s">
        <v>184</v>
      </c>
      <c r="R148" s="120"/>
      <c r="S148" s="122" t="str">
        <f t="shared" si="29"/>
        <v/>
      </c>
    </row>
    <row r="149" spans="2:19" x14ac:dyDescent="0.15">
      <c r="B149" s="112">
        <v>5</v>
      </c>
      <c r="C149" s="106">
        <f>'Results - Derby and Notts'!A46</f>
        <v>21</v>
      </c>
      <c r="D149" s="106" t="str">
        <f>IF(LEFT('Results - Derby and Notts'!E46,1)="O","M",IF(LEFT('Results - Derby and Notts'!E46,1)="F","F",IF(LEFT('Results - Derby and Notts'!E46,1)="B","M",IF(LEFT('Results - Derby and Notts'!E46,1)="G","F","ERROR"))))</f>
        <v>M</v>
      </c>
      <c r="E149" s="113" t="str">
        <f>PROPER('Lane 5 Team'!F39)</f>
        <v/>
      </c>
      <c r="F149" s="113" t="str">
        <f>PROPER('Lane 5 Team'!G39)</f>
        <v/>
      </c>
      <c r="G149" s="114" t="e">
        <f>VLOOKUP(Instructions!$F$28,Clubs,3,FALSE)</f>
        <v>#N/A</v>
      </c>
      <c r="H149" s="115">
        <f>'Lane 5 Team'!H39</f>
        <v>0</v>
      </c>
      <c r="I149" s="112" t="str">
        <f t="shared" si="24"/>
        <v>000100</v>
      </c>
      <c r="J149" s="116" t="str">
        <f>'Results - Derby and Notts'!V47</f>
        <v>np</v>
      </c>
      <c r="K149" s="112" t="str">
        <f t="shared" si="25"/>
        <v>np</v>
      </c>
      <c r="L149" s="117" t="str">
        <f t="shared" si="26"/>
        <v>np</v>
      </c>
      <c r="M149" s="118" t="str">
        <f>'Results - Derby and Notts'!D46</f>
        <v>Backstroke</v>
      </c>
      <c r="N149" s="106" t="str">
        <f>'Results - Derby and Notts'!C46</f>
        <v>25m</v>
      </c>
      <c r="O149" s="112" t="str">
        <f t="shared" si="27"/>
        <v>Backstroke0025</v>
      </c>
      <c r="P149" s="112" t="str">
        <f t="shared" si="28"/>
        <v>27</v>
      </c>
      <c r="Q149" s="119" t="s">
        <v>184</v>
      </c>
      <c r="R149" s="120"/>
      <c r="S149" s="122" t="str">
        <f t="shared" si="29"/>
        <v/>
      </c>
    </row>
    <row r="150" spans="2:19" x14ac:dyDescent="0.15">
      <c r="B150" s="112">
        <v>5</v>
      </c>
      <c r="C150" s="106">
        <f>'Results - Derby and Notts'!A48</f>
        <v>22</v>
      </c>
      <c r="D150" s="106" t="str">
        <f>IF(LEFT('Results - Derby and Notts'!E48,1)="O","M",IF(LEFT('Results - Derby and Notts'!E48,1)="F","F",IF(LEFT('Results - Derby and Notts'!E48,1)="B","M",IF(LEFT('Results - Derby and Notts'!E48,1)="G","F","ERROR"))))</f>
        <v>F</v>
      </c>
      <c r="E150" s="113" t="str">
        <f>PROPER('Lane 5 Team'!F40)</f>
        <v/>
      </c>
      <c r="F150" s="113" t="str">
        <f>PROPER('Lane 5 Team'!G40)</f>
        <v/>
      </c>
      <c r="G150" s="114" t="e">
        <f>VLOOKUP(Instructions!$F$28,Clubs,3,FALSE)</f>
        <v>#N/A</v>
      </c>
      <c r="H150" s="115">
        <f>'Lane 5 Team'!H40</f>
        <v>0</v>
      </c>
      <c r="I150" s="112" t="str">
        <f t="shared" si="24"/>
        <v>000100</v>
      </c>
      <c r="J150" s="116" t="str">
        <f>'Results - Derby and Notts'!V49</f>
        <v>np</v>
      </c>
      <c r="K150" s="112" t="str">
        <f t="shared" si="25"/>
        <v>np</v>
      </c>
      <c r="L150" s="117" t="str">
        <f t="shared" si="26"/>
        <v>np</v>
      </c>
      <c r="M150" s="118" t="str">
        <f>'Results - Derby and Notts'!D48</f>
        <v>Backstroke</v>
      </c>
      <c r="N150" s="106" t="str">
        <f>'Results - Derby and Notts'!C48</f>
        <v>25m</v>
      </c>
      <c r="O150" s="112" t="str">
        <f t="shared" si="27"/>
        <v>Backstroke0025</v>
      </c>
      <c r="P150" s="112" t="str">
        <f t="shared" si="28"/>
        <v>27</v>
      </c>
      <c r="Q150" s="119" t="s">
        <v>184</v>
      </c>
      <c r="R150" s="120"/>
      <c r="S150" s="122" t="str">
        <f t="shared" si="29"/>
        <v/>
      </c>
    </row>
    <row r="151" spans="2:19" x14ac:dyDescent="0.15">
      <c r="B151" s="112">
        <v>5</v>
      </c>
      <c r="C151" s="106">
        <f>'Results - Derby and Notts'!A50</f>
        <v>23</v>
      </c>
      <c r="D151" s="106" t="str">
        <f>IF(LEFT('Results - Derby and Notts'!E50,1)="O","M",IF(LEFT('Results - Derby and Notts'!E50,1)="F","F",IF(LEFT('Results - Derby and Notts'!E50,1)="B","M",IF(LEFT('Results - Derby and Notts'!E50,1)="G","F","ERROR"))))</f>
        <v>M</v>
      </c>
      <c r="E151" s="113" t="str">
        <f>PROPER('Lane 5 Team'!F41)</f>
        <v/>
      </c>
      <c r="F151" s="113" t="str">
        <f>PROPER('Lane 5 Team'!G41)</f>
        <v/>
      </c>
      <c r="G151" s="114" t="e">
        <f>VLOOKUP(Instructions!$F$28,Clubs,3,FALSE)</f>
        <v>#N/A</v>
      </c>
      <c r="H151" s="115">
        <f>'Lane 5 Team'!H41</f>
        <v>0</v>
      </c>
      <c r="I151" s="112" t="str">
        <f t="shared" si="24"/>
        <v>000100</v>
      </c>
      <c r="J151" s="116" t="str">
        <f>'Results - Derby and Notts'!V51</f>
        <v>np</v>
      </c>
      <c r="K151" s="112" t="str">
        <f t="shared" si="25"/>
        <v>np</v>
      </c>
      <c r="L151" s="117" t="str">
        <f t="shared" si="26"/>
        <v>np</v>
      </c>
      <c r="M151" s="118" t="str">
        <f>'Results - Derby and Notts'!D50</f>
        <v>Butterfly</v>
      </c>
      <c r="N151" s="106" t="str">
        <f>'Results - Derby and Notts'!C50</f>
        <v>50m</v>
      </c>
      <c r="O151" s="112" t="str">
        <f t="shared" si="27"/>
        <v>Butterfly0050</v>
      </c>
      <c r="P151" s="112" t="str">
        <f t="shared" si="28"/>
        <v>10</v>
      </c>
      <c r="Q151" s="119" t="s">
        <v>184</v>
      </c>
      <c r="R151" s="120"/>
      <c r="S151" s="122" t="str">
        <f t="shared" si="29"/>
        <v/>
      </c>
    </row>
    <row r="152" spans="2:19" x14ac:dyDescent="0.15">
      <c r="B152" s="112">
        <v>5</v>
      </c>
      <c r="C152" s="106">
        <f>'Results - Derby and Notts'!A52</f>
        <v>24</v>
      </c>
      <c r="D152" s="106" t="str">
        <f>IF(LEFT('Results - Derby and Notts'!E52,1)="O","M",IF(LEFT('Results - Derby and Notts'!E52,1)="F","F",IF(LEFT('Results - Derby and Notts'!E52,1)="B","M",IF(LEFT('Results - Derby and Notts'!E52,1)="G","F","ERROR"))))</f>
        <v>F</v>
      </c>
      <c r="E152" s="113" t="str">
        <f>PROPER('Lane 5 Team'!F42)</f>
        <v/>
      </c>
      <c r="F152" s="113" t="str">
        <f>PROPER('Lane 5 Team'!G42)</f>
        <v/>
      </c>
      <c r="G152" s="114" t="e">
        <f>VLOOKUP(Instructions!$F$28,Clubs,3,FALSE)</f>
        <v>#N/A</v>
      </c>
      <c r="H152" s="115">
        <f>'Lane 5 Team'!H42</f>
        <v>0</v>
      </c>
      <c r="I152" s="112" t="str">
        <f t="shared" si="24"/>
        <v>000100</v>
      </c>
      <c r="J152" s="116" t="str">
        <f>'Results - Derby and Notts'!V53</f>
        <v>np</v>
      </c>
      <c r="K152" s="112" t="str">
        <f t="shared" si="25"/>
        <v>np</v>
      </c>
      <c r="L152" s="117" t="str">
        <f t="shared" si="26"/>
        <v>np</v>
      </c>
      <c r="M152" s="118" t="str">
        <f>'Results - Derby and Notts'!D52</f>
        <v>Butterfly</v>
      </c>
      <c r="N152" s="106" t="str">
        <f>'Results - Derby and Notts'!C52</f>
        <v>50m</v>
      </c>
      <c r="O152" s="112" t="str">
        <f t="shared" si="27"/>
        <v>Butterfly0050</v>
      </c>
      <c r="P152" s="112" t="str">
        <f t="shared" si="28"/>
        <v>10</v>
      </c>
      <c r="Q152" s="119" t="s">
        <v>184</v>
      </c>
      <c r="R152" s="120"/>
      <c r="S152" s="122" t="str">
        <f t="shared" si="29"/>
        <v/>
      </c>
    </row>
    <row r="153" spans="2:19" x14ac:dyDescent="0.15">
      <c r="B153" s="112">
        <v>5</v>
      </c>
      <c r="C153" s="106">
        <f>'Results - Derby and Notts'!A54</f>
        <v>25</v>
      </c>
      <c r="D153" s="106" t="str">
        <f>IF(LEFT('Results - Derby and Notts'!E54,1)="O","M",IF(LEFT('Results - Derby and Notts'!E54,1)="F","F",IF(LEFT('Results - Derby and Notts'!E54,1)="B","M",IF(LEFT('Results - Derby and Notts'!E54,1)="G","F","ERROR"))))</f>
        <v>M</v>
      </c>
      <c r="E153" s="113" t="str">
        <f>PROPER('Lane 5 Team'!F43)</f>
        <v/>
      </c>
      <c r="F153" s="113" t="str">
        <f>PROPER('Lane 5 Team'!G43)</f>
        <v/>
      </c>
      <c r="G153" s="114" t="e">
        <f>VLOOKUP(Instructions!$F$28,Clubs,3,FALSE)</f>
        <v>#N/A</v>
      </c>
      <c r="H153" s="115">
        <f>'Lane 5 Team'!H43</f>
        <v>0</v>
      </c>
      <c r="I153" s="112" t="str">
        <f t="shared" si="24"/>
        <v>000100</v>
      </c>
      <c r="J153" s="116" t="str">
        <f>'Results - Derby and Notts'!V55</f>
        <v>np</v>
      </c>
      <c r="K153" s="112" t="str">
        <f t="shared" si="25"/>
        <v>np</v>
      </c>
      <c r="L153" s="117" t="str">
        <f t="shared" si="26"/>
        <v>np</v>
      </c>
      <c r="M153" s="118" t="str">
        <f>'Results - Derby and Notts'!D54</f>
        <v>Freestyle</v>
      </c>
      <c r="N153" s="106" t="str">
        <f>'Results - Derby and Notts'!C54</f>
        <v>50m</v>
      </c>
      <c r="O153" s="112" t="str">
        <f t="shared" si="27"/>
        <v>Freestyle0050</v>
      </c>
      <c r="P153" s="112" t="str">
        <f t="shared" si="28"/>
        <v>01</v>
      </c>
      <c r="Q153" s="119" t="s">
        <v>184</v>
      </c>
      <c r="R153" s="120"/>
      <c r="S153" s="122" t="str">
        <f t="shared" si="29"/>
        <v/>
      </c>
    </row>
    <row r="154" spans="2:19" x14ac:dyDescent="0.15">
      <c r="B154" s="112">
        <v>5</v>
      </c>
      <c r="C154" s="106">
        <f>'Results - Derby and Notts'!A56</f>
        <v>26</v>
      </c>
      <c r="D154" s="106" t="str">
        <f>IF(LEFT('Results - Derby and Notts'!E56,1)="O","M",IF(LEFT('Results - Derby and Notts'!E56,1)="F","F",IF(LEFT('Results - Derby and Notts'!E56,1)="B","M",IF(LEFT('Results - Derby and Notts'!E56,1)="G","F","ERROR"))))</f>
        <v>F</v>
      </c>
      <c r="E154" s="113" t="str">
        <f>PROPER('Lane 5 Team'!F44)</f>
        <v/>
      </c>
      <c r="F154" s="113" t="str">
        <f>PROPER('Lane 5 Team'!G44)</f>
        <v/>
      </c>
      <c r="G154" s="114" t="e">
        <f>VLOOKUP(Instructions!$F$28,Clubs,3,FALSE)</f>
        <v>#N/A</v>
      </c>
      <c r="H154" s="115">
        <f>'Lane 5 Team'!H44</f>
        <v>0</v>
      </c>
      <c r="I154" s="112" t="str">
        <f t="shared" si="24"/>
        <v>000100</v>
      </c>
      <c r="J154" s="116" t="str">
        <f>'Results - Derby and Notts'!V57</f>
        <v>np</v>
      </c>
      <c r="K154" s="112" t="str">
        <f t="shared" si="25"/>
        <v>np</v>
      </c>
      <c r="L154" s="117" t="str">
        <f t="shared" si="26"/>
        <v>np</v>
      </c>
      <c r="M154" s="118" t="str">
        <f>'Results - Derby and Notts'!D56</f>
        <v>Freestyle</v>
      </c>
      <c r="N154" s="106" t="str">
        <f>'Results - Derby and Notts'!C56</f>
        <v>50m</v>
      </c>
      <c r="O154" s="112" t="str">
        <f t="shared" si="27"/>
        <v>Freestyle0050</v>
      </c>
      <c r="P154" s="112" t="str">
        <f t="shared" si="28"/>
        <v>01</v>
      </c>
      <c r="Q154" s="119" t="s">
        <v>184</v>
      </c>
      <c r="R154" s="120"/>
      <c r="S154" s="122" t="str">
        <f t="shared" si="29"/>
        <v/>
      </c>
    </row>
    <row r="155" spans="2:19" x14ac:dyDescent="0.15">
      <c r="B155" s="112">
        <v>5</v>
      </c>
      <c r="C155" s="106">
        <f>'Results - Derby and Notts'!A58</f>
        <v>27</v>
      </c>
      <c r="D155" s="106" t="str">
        <f>IF(LEFT('Results - Derby and Notts'!E58,1)="O","M",IF(LEFT('Results - Derby and Notts'!E58,1)="F","F",IF(LEFT('Results - Derby and Notts'!E58,1)="B","M",IF(LEFT('Results - Derby and Notts'!E58,1)="G","F","ERROR"))))</f>
        <v>M</v>
      </c>
      <c r="E155" s="113" t="str">
        <f>PROPER('Lane 5 Team'!F45)</f>
        <v/>
      </c>
      <c r="F155" s="113" t="str">
        <f>PROPER('Lane 5 Team'!G45)</f>
        <v/>
      </c>
      <c r="G155" s="114" t="e">
        <f>VLOOKUP(Instructions!$F$28,Clubs,3,FALSE)</f>
        <v>#N/A</v>
      </c>
      <c r="H155" s="115">
        <f>'Lane 5 Team'!H45</f>
        <v>0</v>
      </c>
      <c r="I155" s="112" t="str">
        <f t="shared" si="24"/>
        <v>000100</v>
      </c>
      <c r="J155" s="116" t="str">
        <f>'Results - Derby and Notts'!V59</f>
        <v>np</v>
      </c>
      <c r="K155" s="112" t="str">
        <f t="shared" si="25"/>
        <v>np</v>
      </c>
      <c r="L155" s="117" t="str">
        <f t="shared" si="26"/>
        <v>np</v>
      </c>
      <c r="M155" s="118" t="str">
        <f>'Results - Derby and Notts'!D58</f>
        <v>Breaststroke</v>
      </c>
      <c r="N155" s="106" t="str">
        <f>'Results - Derby and Notts'!C58</f>
        <v>50m</v>
      </c>
      <c r="O155" s="112" t="str">
        <f t="shared" si="27"/>
        <v>Breaststroke0050</v>
      </c>
      <c r="P155" s="112" t="str">
        <f t="shared" si="28"/>
        <v>07</v>
      </c>
      <c r="Q155" s="119" t="s">
        <v>184</v>
      </c>
      <c r="R155" s="120"/>
      <c r="S155" s="122" t="str">
        <f t="shared" si="29"/>
        <v/>
      </c>
    </row>
    <row r="156" spans="2:19" x14ac:dyDescent="0.15">
      <c r="B156" s="112">
        <v>5</v>
      </c>
      <c r="C156" s="106">
        <f>'Results - Derby and Notts'!A60</f>
        <v>28</v>
      </c>
      <c r="D156" s="106" t="str">
        <f>IF(LEFT('Results - Derby and Notts'!E60,1)="O","M",IF(LEFT('Results - Derby and Notts'!E60,1)="F","F",IF(LEFT('Results - Derby and Notts'!E60,1)="B","M",IF(LEFT('Results - Derby and Notts'!E60,1)="G","F","ERROR"))))</f>
        <v>F</v>
      </c>
      <c r="E156" s="113" t="str">
        <f>PROPER('Lane 5 Team'!F46)</f>
        <v/>
      </c>
      <c r="F156" s="113" t="str">
        <f>PROPER('Lane 5 Team'!G46)</f>
        <v/>
      </c>
      <c r="G156" s="114" t="e">
        <f>VLOOKUP(Instructions!$F$28,Clubs,3,FALSE)</f>
        <v>#N/A</v>
      </c>
      <c r="H156" s="115">
        <f>'Lane 5 Team'!H46</f>
        <v>0</v>
      </c>
      <c r="I156" s="112" t="str">
        <f t="shared" si="24"/>
        <v>000100</v>
      </c>
      <c r="J156" s="116" t="str">
        <f>'Results - Derby and Notts'!V61</f>
        <v>np</v>
      </c>
      <c r="K156" s="112" t="str">
        <f t="shared" si="25"/>
        <v>np</v>
      </c>
      <c r="L156" s="117" t="str">
        <f t="shared" si="26"/>
        <v>np</v>
      </c>
      <c r="M156" s="118" t="str">
        <f>'Results - Derby and Notts'!D60</f>
        <v>Breaststroke</v>
      </c>
      <c r="N156" s="106" t="str">
        <f>'Results - Derby and Notts'!C60</f>
        <v>50m</v>
      </c>
      <c r="O156" s="112" t="str">
        <f t="shared" si="27"/>
        <v>Breaststroke0050</v>
      </c>
      <c r="P156" s="112" t="str">
        <f t="shared" si="28"/>
        <v>07</v>
      </c>
      <c r="Q156" s="119" t="s">
        <v>184</v>
      </c>
      <c r="R156" s="120"/>
      <c r="S156" s="122" t="str">
        <f t="shared" si="29"/>
        <v/>
      </c>
    </row>
    <row r="157" spans="2:19" x14ac:dyDescent="0.15">
      <c r="B157" s="112">
        <v>5</v>
      </c>
      <c r="C157" s="106">
        <f>'Results - Derby and Notts'!A62</f>
        <v>29</v>
      </c>
      <c r="D157" s="106" t="str">
        <f>IF(LEFT('Results - Derby and Notts'!E62,1)="O","M",IF(LEFT('Results - Derby and Notts'!E62,1)="F","F",IF(LEFT('Results - Derby and Notts'!E62,1)="B","M",IF(LEFT('Results - Derby and Notts'!E62,1)="G","F","ERROR"))))</f>
        <v>M</v>
      </c>
      <c r="E157" s="113" t="str">
        <f>PROPER('Lane 5 Team'!F47)</f>
        <v/>
      </c>
      <c r="F157" s="113" t="str">
        <f>PROPER('Lane 5 Team'!G47)</f>
        <v/>
      </c>
      <c r="G157" s="114" t="e">
        <f>VLOOKUP(Instructions!$F$28,Clubs,3,FALSE)</f>
        <v>#N/A</v>
      </c>
      <c r="H157" s="115">
        <f>'Lane 5 Team'!H47</f>
        <v>0</v>
      </c>
      <c r="I157" s="112" t="str">
        <f t="shared" si="24"/>
        <v>000100</v>
      </c>
      <c r="J157" s="116" t="str">
        <f>'Results - Derby and Notts'!V63</f>
        <v>np</v>
      </c>
      <c r="K157" s="112" t="str">
        <f t="shared" si="25"/>
        <v>np</v>
      </c>
      <c r="L157" s="117" t="str">
        <f t="shared" si="26"/>
        <v>np</v>
      </c>
      <c r="M157" s="118" t="str">
        <f>'Results - Derby and Notts'!D62</f>
        <v>Butterfly</v>
      </c>
      <c r="N157" s="106" t="str">
        <f>'Results - Derby and Notts'!C62</f>
        <v>25m</v>
      </c>
      <c r="O157" s="112" t="str">
        <f t="shared" si="27"/>
        <v>Butterfly0025</v>
      </c>
      <c r="P157" s="112" t="str">
        <f t="shared" si="28"/>
        <v>25</v>
      </c>
      <c r="Q157" s="119" t="s">
        <v>184</v>
      </c>
      <c r="R157" s="120"/>
      <c r="S157" s="122" t="str">
        <f t="shared" si="29"/>
        <v/>
      </c>
    </row>
    <row r="158" spans="2:19" x14ac:dyDescent="0.15">
      <c r="B158" s="112">
        <v>5</v>
      </c>
      <c r="C158" s="106">
        <f>'Results - Derby and Notts'!A64</f>
        <v>30</v>
      </c>
      <c r="D158" s="106" t="str">
        <f>IF(LEFT('Results - Derby and Notts'!E64,1)="O","M",IF(LEFT('Results - Derby and Notts'!E64,1)="F","F",IF(LEFT('Results - Derby and Notts'!E64,1)="B","M",IF(LEFT('Results - Derby and Notts'!E64,1)="G","F","ERROR"))))</f>
        <v>F</v>
      </c>
      <c r="E158" s="113" t="str">
        <f>PROPER('Lane 5 Team'!F48)</f>
        <v/>
      </c>
      <c r="F158" s="113" t="str">
        <f>PROPER('Lane 5 Team'!G48)</f>
        <v/>
      </c>
      <c r="G158" s="114" t="e">
        <f>VLOOKUP(Instructions!$F$28,Clubs,3,FALSE)</f>
        <v>#N/A</v>
      </c>
      <c r="H158" s="115">
        <f>'Lane 5 Team'!H48</f>
        <v>0</v>
      </c>
      <c r="I158" s="112" t="str">
        <f t="shared" si="24"/>
        <v>000100</v>
      </c>
      <c r="J158" s="116" t="str">
        <f>'Results - Derby and Notts'!V65</f>
        <v>np</v>
      </c>
      <c r="K158" s="112" t="str">
        <f t="shared" si="25"/>
        <v>np</v>
      </c>
      <c r="L158" s="117" t="str">
        <f t="shared" si="26"/>
        <v>np</v>
      </c>
      <c r="M158" s="118" t="str">
        <f>'Results - Derby and Notts'!D64</f>
        <v>Butterfly</v>
      </c>
      <c r="N158" s="106" t="str">
        <f>'Results - Derby and Notts'!C64</f>
        <v>25m</v>
      </c>
      <c r="O158" s="112" t="str">
        <f t="shared" si="27"/>
        <v>Butterfly0025</v>
      </c>
      <c r="P158" s="112" t="str">
        <f t="shared" si="28"/>
        <v>25</v>
      </c>
      <c r="Q158" s="119" t="s">
        <v>184</v>
      </c>
      <c r="R158" s="120"/>
      <c r="S158" s="122" t="str">
        <f t="shared" si="29"/>
        <v/>
      </c>
    </row>
    <row r="159" spans="2:19" x14ac:dyDescent="0.15">
      <c r="B159" s="112">
        <v>5</v>
      </c>
      <c r="C159" s="106">
        <f>'Results - Derby and Notts'!A66</f>
        <v>31</v>
      </c>
      <c r="D159" s="106" t="str">
        <f>IF(LEFT('Results - Derby and Notts'!E66,1)="O","M",IF(LEFT('Results - Derby and Notts'!E66,1)="F","F",IF(LEFT('Results - Derby and Notts'!E66,1)="B","M",IF(LEFT('Results - Derby and Notts'!E66,1)="G","F","ERROR"))))</f>
        <v>M</v>
      </c>
      <c r="E159" s="113" t="str">
        <f>PROPER('Lane 5 Team'!F49)</f>
        <v/>
      </c>
      <c r="F159" s="113" t="str">
        <f>PROPER('Lane 5 Team'!G49)</f>
        <v/>
      </c>
      <c r="G159" s="114" t="e">
        <f>VLOOKUP(Instructions!$F$28,Clubs,3,FALSE)</f>
        <v>#N/A</v>
      </c>
      <c r="H159" s="115">
        <f>'Lane 5 Team'!H49</f>
        <v>0</v>
      </c>
      <c r="I159" s="112" t="str">
        <f t="shared" si="24"/>
        <v>000100</v>
      </c>
      <c r="J159" s="116" t="str">
        <f>'Results - Derby and Notts'!V67</f>
        <v>np</v>
      </c>
      <c r="K159" s="112" t="str">
        <f t="shared" si="25"/>
        <v>np</v>
      </c>
      <c r="L159" s="117" t="str">
        <f t="shared" si="26"/>
        <v>np</v>
      </c>
      <c r="M159" s="118" t="str">
        <f>'Results - Derby and Notts'!D66</f>
        <v>Freestyle</v>
      </c>
      <c r="N159" s="106" t="str">
        <f>'Results - Derby and Notts'!C66</f>
        <v>50m</v>
      </c>
      <c r="O159" s="112" t="str">
        <f t="shared" si="27"/>
        <v>Freestyle0050</v>
      </c>
      <c r="P159" s="112" t="str">
        <f t="shared" si="28"/>
        <v>01</v>
      </c>
      <c r="Q159" s="119" t="s">
        <v>184</v>
      </c>
      <c r="R159" s="120"/>
      <c r="S159" s="122" t="str">
        <f t="shared" si="29"/>
        <v/>
      </c>
    </row>
    <row r="160" spans="2:19" x14ac:dyDescent="0.15">
      <c r="B160" s="112">
        <v>5</v>
      </c>
      <c r="C160" s="106">
        <f>'Results - Derby and Notts'!A68</f>
        <v>32</v>
      </c>
      <c r="D160" s="106" t="str">
        <f>IF(LEFT('Results - Derby and Notts'!E68,1)="O","M",IF(LEFT('Results - Derby and Notts'!E68,1)="F","F",IF(LEFT('Results - Derby and Notts'!E68,1)="B","M",IF(LEFT('Results - Derby and Notts'!E68,1)="G","F","ERROR"))))</f>
        <v>F</v>
      </c>
      <c r="E160" s="113" t="str">
        <f>PROPER('Lane 5 Team'!F50)</f>
        <v/>
      </c>
      <c r="F160" s="113" t="str">
        <f>PROPER('Lane 5 Team'!G50)</f>
        <v/>
      </c>
      <c r="G160" s="114" t="e">
        <f>VLOOKUP(Instructions!$F$28,Clubs,3,FALSE)</f>
        <v>#N/A</v>
      </c>
      <c r="H160" s="115">
        <f>'Lane 5 Team'!H50</f>
        <v>0</v>
      </c>
      <c r="I160" s="112" t="str">
        <f t="shared" si="24"/>
        <v>000100</v>
      </c>
      <c r="J160" s="116" t="str">
        <f>'Results - Derby and Notts'!V69</f>
        <v>np</v>
      </c>
      <c r="K160" s="112" t="str">
        <f t="shared" si="25"/>
        <v>np</v>
      </c>
      <c r="L160" s="117" t="str">
        <f t="shared" si="26"/>
        <v>np</v>
      </c>
      <c r="M160" s="118" t="str">
        <f>'Results - Derby and Notts'!D68</f>
        <v>Freestyle</v>
      </c>
      <c r="N160" s="106" t="str">
        <f>'Results - Derby and Notts'!C68</f>
        <v>50m</v>
      </c>
      <c r="O160" s="112" t="str">
        <f t="shared" si="27"/>
        <v>Freestyle0050</v>
      </c>
      <c r="P160" s="112" t="str">
        <f t="shared" si="28"/>
        <v>01</v>
      </c>
      <c r="Q160" s="119" t="s">
        <v>184</v>
      </c>
      <c r="R160" s="120"/>
      <c r="S160" s="122" t="str">
        <f t="shared" si="29"/>
        <v/>
      </c>
    </row>
    <row r="161" spans="2:19" x14ac:dyDescent="0.15">
      <c r="B161" s="112">
        <v>5</v>
      </c>
      <c r="C161" s="106">
        <f>'Results - Derby and Notts'!A70</f>
        <v>33</v>
      </c>
      <c r="D161" s="106" t="str">
        <f>IF(LEFT('Results - Derby and Notts'!E70,1)="O","M",IF(LEFT('Results - Derby and Notts'!E70,1)="F","F",IF(LEFT('Results - Derby and Notts'!E70,1)="B","M",IF(LEFT('Results - Derby and Notts'!E70,1)="G","F","ERROR"))))</f>
        <v>M</v>
      </c>
      <c r="E161" s="113" t="str">
        <f>PROPER('Lane 5 Team'!F51)</f>
        <v/>
      </c>
      <c r="F161" s="113" t="str">
        <f>PROPER('Lane 5 Team'!G51)</f>
        <v/>
      </c>
      <c r="G161" s="114" t="e">
        <f>VLOOKUP(Instructions!$F$28,Clubs,3,FALSE)</f>
        <v>#N/A</v>
      </c>
      <c r="H161" s="115">
        <f>'Lane 5 Team'!H51</f>
        <v>0</v>
      </c>
      <c r="I161" s="112" t="str">
        <f t="shared" si="24"/>
        <v>000100</v>
      </c>
      <c r="J161" s="116" t="str">
        <f>'Results - Derby and Notts'!V71</f>
        <v>np</v>
      </c>
      <c r="K161" s="112" t="str">
        <f t="shared" si="25"/>
        <v>np</v>
      </c>
      <c r="L161" s="117" t="str">
        <f t="shared" si="26"/>
        <v>np</v>
      </c>
      <c r="M161" s="118" t="str">
        <f>'Results - Derby and Notts'!D70</f>
        <v>Breaststroke</v>
      </c>
      <c r="N161" s="106" t="str">
        <f>'Results - Derby and Notts'!C70</f>
        <v>50m</v>
      </c>
      <c r="O161" s="112" t="str">
        <f t="shared" si="27"/>
        <v>Breaststroke0050</v>
      </c>
      <c r="P161" s="112" t="str">
        <f t="shared" si="28"/>
        <v>07</v>
      </c>
      <c r="Q161" s="119" t="s">
        <v>184</v>
      </c>
      <c r="R161" s="120"/>
      <c r="S161" s="122" t="str">
        <f t="shared" si="29"/>
        <v/>
      </c>
    </row>
    <row r="162" spans="2:19" x14ac:dyDescent="0.15">
      <c r="B162" s="112">
        <v>5</v>
      </c>
      <c r="C162" s="106">
        <f>'Results - Derby and Notts'!A72</f>
        <v>34</v>
      </c>
      <c r="D162" s="106" t="str">
        <f>IF(LEFT('Results - Derby and Notts'!E72,1)="O","M",IF(LEFT('Results - Derby and Notts'!E72,1)="F","F",IF(LEFT('Results - Derby and Notts'!E72,1)="B","M",IF(LEFT('Results - Derby and Notts'!E72,1)="G","F","ERROR"))))</f>
        <v>F</v>
      </c>
      <c r="E162" s="113" t="str">
        <f>PROPER('Lane 5 Team'!F52)</f>
        <v/>
      </c>
      <c r="F162" s="113" t="str">
        <f>PROPER('Lane 5 Team'!G52)</f>
        <v/>
      </c>
      <c r="G162" s="114" t="e">
        <f>VLOOKUP(Instructions!$F$28,Clubs,3,FALSE)</f>
        <v>#N/A</v>
      </c>
      <c r="H162" s="115">
        <f>'Lane 5 Team'!H52</f>
        <v>0</v>
      </c>
      <c r="I162" s="112" t="str">
        <f t="shared" si="24"/>
        <v>000100</v>
      </c>
      <c r="J162" s="116" t="str">
        <f>'Results - Derby and Notts'!V73</f>
        <v>np</v>
      </c>
      <c r="K162" s="112" t="str">
        <f t="shared" si="25"/>
        <v>np</v>
      </c>
      <c r="L162" s="117" t="str">
        <f t="shared" si="26"/>
        <v>np</v>
      </c>
      <c r="M162" s="118" t="str">
        <f>'Results - Derby and Notts'!D72</f>
        <v>Breaststroke</v>
      </c>
      <c r="N162" s="106" t="str">
        <f>'Results - Derby and Notts'!C72</f>
        <v>50m</v>
      </c>
      <c r="O162" s="112" t="str">
        <f t="shared" si="27"/>
        <v>Breaststroke0050</v>
      </c>
      <c r="P162" s="112" t="str">
        <f t="shared" si="28"/>
        <v>07</v>
      </c>
      <c r="Q162" s="119" t="s">
        <v>184</v>
      </c>
      <c r="R162" s="120"/>
      <c r="S162" s="122" t="str">
        <f t="shared" si="29"/>
        <v/>
      </c>
    </row>
    <row r="163" spans="2:19" x14ac:dyDescent="0.15">
      <c r="B163" s="112">
        <v>5</v>
      </c>
      <c r="C163" s="106">
        <f>'Results - Derby and Notts'!A74</f>
        <v>35</v>
      </c>
      <c r="D163" s="106" t="str">
        <f>IF(LEFT('Results - Derby and Notts'!E74,1)="O","M",IF(LEFT('Results - Derby and Notts'!E74,1)="F","F",IF(LEFT('Results - Derby and Notts'!E74,1)="B","M",IF(LEFT('Results - Derby and Notts'!E74,1)="G","F","ERROR"))))</f>
        <v>M</v>
      </c>
      <c r="E163" s="113" t="str">
        <f>PROPER('Lane 5 Team'!F53)</f>
        <v/>
      </c>
      <c r="F163" s="113" t="str">
        <f>PROPER('Lane 5 Team'!G53)</f>
        <v/>
      </c>
      <c r="G163" s="114" t="e">
        <f>VLOOKUP(Instructions!$F$28,Clubs,3,FALSE)</f>
        <v>#N/A</v>
      </c>
      <c r="H163" s="115">
        <f>'Lane 5 Team'!H53</f>
        <v>0</v>
      </c>
      <c r="I163" s="112" t="str">
        <f t="shared" si="24"/>
        <v>000100</v>
      </c>
      <c r="J163" s="116" t="str">
        <f>'Results - Derby and Notts'!V75</f>
        <v>np</v>
      </c>
      <c r="K163" s="112" t="str">
        <f t="shared" si="25"/>
        <v>np</v>
      </c>
      <c r="L163" s="117" t="str">
        <f t="shared" si="26"/>
        <v>np</v>
      </c>
      <c r="M163" s="118" t="str">
        <f>'Results - Derby and Notts'!D74</f>
        <v>Backstroke</v>
      </c>
      <c r="N163" s="106" t="str">
        <f>'Results - Derby and Notts'!C74</f>
        <v>50m</v>
      </c>
      <c r="O163" s="112" t="str">
        <f t="shared" si="27"/>
        <v>Backstroke0050</v>
      </c>
      <c r="P163" s="112" t="str">
        <f t="shared" si="28"/>
        <v>13</v>
      </c>
      <c r="Q163" s="119" t="s">
        <v>184</v>
      </c>
      <c r="R163" s="120"/>
      <c r="S163" s="122" t="str">
        <f t="shared" si="29"/>
        <v/>
      </c>
    </row>
    <row r="164" spans="2:19" x14ac:dyDescent="0.15">
      <c r="B164" s="112">
        <v>5</v>
      </c>
      <c r="C164" s="106">
        <f>'Results - Derby and Notts'!A76</f>
        <v>36</v>
      </c>
      <c r="D164" s="106" t="str">
        <f>IF(LEFT('Results - Derby and Notts'!E76,1)="O","M",IF(LEFT('Results - Derby and Notts'!E76,1)="F","F",IF(LEFT('Results - Derby and Notts'!E76,1)="B","M",IF(LEFT('Results - Derby and Notts'!E76,1)="G","F","ERROR"))))</f>
        <v>F</v>
      </c>
      <c r="E164" s="113" t="str">
        <f>PROPER('Lane 5 Team'!F54)</f>
        <v/>
      </c>
      <c r="F164" s="113" t="str">
        <f>PROPER('Lane 5 Team'!G54)</f>
        <v/>
      </c>
      <c r="G164" s="114" t="e">
        <f>VLOOKUP(Instructions!$F$28,Clubs,3,FALSE)</f>
        <v>#N/A</v>
      </c>
      <c r="H164" s="115">
        <f>'Lane 5 Team'!H54</f>
        <v>0</v>
      </c>
      <c r="I164" s="112" t="str">
        <f t="shared" si="24"/>
        <v>000100</v>
      </c>
      <c r="J164" s="116" t="str">
        <f>'Results - Derby and Notts'!V77</f>
        <v>np</v>
      </c>
      <c r="K164" s="112" t="str">
        <f t="shared" si="25"/>
        <v>np</v>
      </c>
      <c r="L164" s="117" t="str">
        <f t="shared" si="26"/>
        <v>np</v>
      </c>
      <c r="M164" s="118" t="str">
        <f>'Results - Derby and Notts'!D76</f>
        <v>Backstroke</v>
      </c>
      <c r="N164" s="106" t="str">
        <f>'Results - Derby and Notts'!C76</f>
        <v>50m</v>
      </c>
      <c r="O164" s="112" t="str">
        <f t="shared" si="27"/>
        <v>Backstroke0050</v>
      </c>
      <c r="P164" s="112" t="str">
        <f t="shared" si="28"/>
        <v>13</v>
      </c>
      <c r="Q164" s="119" t="s">
        <v>184</v>
      </c>
      <c r="R164" s="120"/>
      <c r="S164" s="122" t="str">
        <f t="shared" si="29"/>
        <v/>
      </c>
    </row>
    <row r="165" spans="2:19" x14ac:dyDescent="0.15">
      <c r="B165" s="112">
        <v>6</v>
      </c>
      <c r="C165" s="106">
        <f>'Results - Derby and Notts'!A14</f>
        <v>5</v>
      </c>
      <c r="D165" s="106" t="str">
        <f>IF(LEFT('Results - Derby and Notts'!E14,1)="O","M",IF(LEFT('Results - Derby and Notts'!E14,1)="F","F",IF(LEFT('Results - Derby and Notts'!E14,1)="B","M",IF(LEFT('Results - Derby and Notts'!E14,1)="G","F","ERROR"))))</f>
        <v>M</v>
      </c>
      <c r="E165" s="113" t="str">
        <f>PROPER('Lane 6 Team'!F23)</f>
        <v/>
      </c>
      <c r="F165" s="113" t="str">
        <f>PROPER('Lane 6 Team'!G23)</f>
        <v/>
      </c>
      <c r="G165" s="114" t="e">
        <f>VLOOKUP(Instructions!$I$28,Clubs,3,FALSE)</f>
        <v>#N/A</v>
      </c>
      <c r="H165" s="115">
        <f>'Lane 6 Team'!H23</f>
        <v>0</v>
      </c>
      <c r="I165" s="112" t="str">
        <f t="shared" si="24"/>
        <v>000100</v>
      </c>
      <c r="J165" s="116" t="str">
        <f>'Results - Derby and Notts'!Z15</f>
        <v>np</v>
      </c>
      <c r="K165" s="112" t="str">
        <f t="shared" si="25"/>
        <v>np</v>
      </c>
      <c r="L165" s="117" t="str">
        <f t="shared" si="26"/>
        <v>np</v>
      </c>
      <c r="M165" s="118" t="str">
        <f>'Results - Derby and Notts'!D14</f>
        <v>Freestyle</v>
      </c>
      <c r="N165" s="106" t="str">
        <f>'Results - Derby and Notts'!C14</f>
        <v>25m</v>
      </c>
      <c r="O165" s="112" t="str">
        <f t="shared" si="27"/>
        <v>Freestyle0025</v>
      </c>
      <c r="P165" s="112" t="str">
        <f t="shared" si="28"/>
        <v>21</v>
      </c>
      <c r="Q165" s="119" t="s">
        <v>184</v>
      </c>
      <c r="R165" s="120"/>
      <c r="S165" s="122" t="str">
        <f t="shared" si="29"/>
        <v/>
      </c>
    </row>
    <row r="166" spans="2:19" x14ac:dyDescent="0.15">
      <c r="B166" s="112">
        <v>6</v>
      </c>
      <c r="C166" s="106">
        <f>'Results - Derby and Notts'!A16</f>
        <v>6</v>
      </c>
      <c r="D166" s="106" t="str">
        <f>IF(LEFT('Results - Derby and Notts'!E16,1)="O","M",IF(LEFT('Results - Derby and Notts'!E16,1)="F","F",IF(LEFT('Results - Derby and Notts'!E16,1)="B","M",IF(LEFT('Results - Derby and Notts'!E16,1)="G","F","ERROR"))))</f>
        <v>F</v>
      </c>
      <c r="E166" s="113" t="str">
        <f>PROPER('Lane 6 Team'!F24)</f>
        <v/>
      </c>
      <c r="F166" s="113" t="str">
        <f>PROPER('Lane 6 Team'!G24)</f>
        <v/>
      </c>
      <c r="G166" s="114" t="e">
        <f>VLOOKUP(Instructions!$I$28,Clubs,3,FALSE)</f>
        <v>#N/A</v>
      </c>
      <c r="H166" s="115">
        <f>'Lane 6 Team'!H24</f>
        <v>0</v>
      </c>
      <c r="I166" s="112" t="str">
        <f t="shared" ref="I166:I196" si="30">(TEXT(H166,"DDMMYY"))</f>
        <v>000100</v>
      </c>
      <c r="J166" s="116" t="str">
        <f>'Results - Derby and Notts'!Z17</f>
        <v>np</v>
      </c>
      <c r="K166" s="112" t="str">
        <f t="shared" ref="K166:K196" si="31">IF(LEFT(J166,2)="dq","dq",IF(LEFT(J166,2)="np","np",IF(LEFT(J166,3)="dns","dns",SUM(J166*100))))</f>
        <v>np</v>
      </c>
      <c r="L166" s="117" t="str">
        <f t="shared" ref="L166:L196" si="32">TEXT(K166,"000000")</f>
        <v>np</v>
      </c>
      <c r="M166" s="118" t="str">
        <f>'Results - Derby and Notts'!D16</f>
        <v>Freestyle</v>
      </c>
      <c r="N166" s="106" t="str">
        <f>'Results - Derby and Notts'!C16</f>
        <v>25m</v>
      </c>
      <c r="O166" s="112" t="str">
        <f t="shared" ref="O166:O196" si="33">CONCATENATE(IF(LEFT(M166,4)="I.M.","IM",IF(LEFT(M166,1)="R","",M166)),IF(LEFT(M166,1)="R","",CONCATENATE("0",IF(N166="50m",CONCATENATE("0",LEFT(N166,2)),IF(N166="25m",CONCATENATE("0",LEFT(N166,2)),LEFT(N166,3))))))</f>
        <v>Freestyle0025</v>
      </c>
      <c r="P166" s="112" t="str">
        <f t="shared" ref="P166:P196" si="34">IF(O166="","",IF(D166="","",VLOOKUP(O166,Strokes,6,FALSE)))</f>
        <v>21</v>
      </c>
      <c r="Q166" s="119" t="s">
        <v>184</v>
      </c>
      <c r="R166" s="120"/>
      <c r="S166" s="122" t="str">
        <f t="shared" si="29"/>
        <v/>
      </c>
    </row>
    <row r="167" spans="2:19" x14ac:dyDescent="0.15">
      <c r="B167" s="112">
        <v>6</v>
      </c>
      <c r="C167" s="106">
        <f>'Results - Derby and Notts'!A18</f>
        <v>7</v>
      </c>
      <c r="D167" s="106" t="str">
        <f>IF(LEFT('Results - Derby and Notts'!E18,1)="O","M",IF(LEFT('Results - Derby and Notts'!E18,1)="F","F",IF(LEFT('Results - Derby and Notts'!E18,1)="B","M",IF(LEFT('Results - Derby and Notts'!E18,1)="G","F","ERROR"))))</f>
        <v>M</v>
      </c>
      <c r="E167" s="113" t="str">
        <f>PROPER('Lane 6 Team'!F25)</f>
        <v/>
      </c>
      <c r="F167" s="113" t="str">
        <f>PROPER('Lane 6 Team'!G25)</f>
        <v/>
      </c>
      <c r="G167" s="114" t="e">
        <f>VLOOKUP(Instructions!$I$28,Clubs,3,FALSE)</f>
        <v>#N/A</v>
      </c>
      <c r="H167" s="115">
        <f>'Lane 6 Team'!H25</f>
        <v>0</v>
      </c>
      <c r="I167" s="112" t="str">
        <f t="shared" si="30"/>
        <v>000100</v>
      </c>
      <c r="J167" s="116" t="str">
        <f>'Results - Derby and Notts'!Z19</f>
        <v>np</v>
      </c>
      <c r="K167" s="112" t="str">
        <f t="shared" si="31"/>
        <v>np</v>
      </c>
      <c r="L167" s="117" t="str">
        <f t="shared" si="32"/>
        <v>np</v>
      </c>
      <c r="M167" s="118" t="str">
        <f>'Results - Derby and Notts'!D18</f>
        <v>Breaststroke</v>
      </c>
      <c r="N167" s="106" t="str">
        <f>'Results - Derby and Notts'!C18</f>
        <v>50m</v>
      </c>
      <c r="O167" s="112" t="str">
        <f t="shared" si="33"/>
        <v>Breaststroke0050</v>
      </c>
      <c r="P167" s="112" t="str">
        <f t="shared" si="34"/>
        <v>07</v>
      </c>
      <c r="Q167" s="119" t="s">
        <v>184</v>
      </c>
      <c r="R167" s="120"/>
      <c r="S167" s="122" t="str">
        <f t="shared" si="29"/>
        <v/>
      </c>
    </row>
    <row r="168" spans="2:19" x14ac:dyDescent="0.15">
      <c r="B168" s="112">
        <v>6</v>
      </c>
      <c r="C168" s="106">
        <f>'Results - Derby and Notts'!A20</f>
        <v>8</v>
      </c>
      <c r="D168" s="106" t="str">
        <f>IF(LEFT('Results - Derby and Notts'!E20,1)="O","M",IF(LEFT('Results - Derby and Notts'!E20,1)="F","F",IF(LEFT('Results - Derby and Notts'!E20,1)="B","M",IF(LEFT('Results - Derby and Notts'!E20,1)="G","F","ERROR"))))</f>
        <v>F</v>
      </c>
      <c r="E168" s="113" t="str">
        <f>PROPER('Lane 6 Team'!F26)</f>
        <v/>
      </c>
      <c r="F168" s="113" t="str">
        <f>PROPER('Lane 6 Team'!G26)</f>
        <v/>
      </c>
      <c r="G168" s="114" t="e">
        <f>VLOOKUP(Instructions!$I$28,Clubs,3,FALSE)</f>
        <v>#N/A</v>
      </c>
      <c r="H168" s="115">
        <f>'Lane 6 Team'!H26</f>
        <v>0</v>
      </c>
      <c r="I168" s="112" t="str">
        <f t="shared" si="30"/>
        <v>000100</v>
      </c>
      <c r="J168" s="116" t="str">
        <f>'Results - Derby and Notts'!Z21</f>
        <v>np</v>
      </c>
      <c r="K168" s="112" t="str">
        <f t="shared" si="31"/>
        <v>np</v>
      </c>
      <c r="L168" s="117" t="str">
        <f t="shared" si="32"/>
        <v>np</v>
      </c>
      <c r="M168" s="118" t="str">
        <f>'Results - Derby and Notts'!D20</f>
        <v>Breaststroke</v>
      </c>
      <c r="N168" s="106" t="str">
        <f>'Results - Derby and Notts'!C20</f>
        <v>50m</v>
      </c>
      <c r="O168" s="112" t="str">
        <f t="shared" si="33"/>
        <v>Breaststroke0050</v>
      </c>
      <c r="P168" s="112" t="str">
        <f t="shared" si="34"/>
        <v>07</v>
      </c>
      <c r="Q168" s="119" t="s">
        <v>184</v>
      </c>
      <c r="R168" s="120"/>
      <c r="S168" s="122" t="str">
        <f t="shared" si="29"/>
        <v/>
      </c>
    </row>
    <row r="169" spans="2:19" x14ac:dyDescent="0.15">
      <c r="B169" s="112">
        <v>6</v>
      </c>
      <c r="C169" s="106">
        <f>'Results - Derby and Notts'!A22</f>
        <v>9</v>
      </c>
      <c r="D169" s="106" t="str">
        <f>IF(LEFT('Results - Derby and Notts'!E22,1)="O","M",IF(LEFT('Results - Derby and Notts'!E22,1)="F","F",IF(LEFT('Results - Derby and Notts'!E22,1)="B","M",IF(LEFT('Results - Derby and Notts'!E22,1)="G","F","ERROR"))))</f>
        <v>M</v>
      </c>
      <c r="E169" s="113" t="str">
        <f>PROPER('Lane 6 Team'!F27)</f>
        <v/>
      </c>
      <c r="F169" s="113" t="str">
        <f>PROPER('Lane 6 Team'!G27)</f>
        <v/>
      </c>
      <c r="G169" s="114" t="e">
        <f>VLOOKUP(Instructions!$I$28,Clubs,3,FALSE)</f>
        <v>#N/A</v>
      </c>
      <c r="H169" s="115">
        <f>'Lane 6 Team'!H27</f>
        <v>0</v>
      </c>
      <c r="I169" s="112" t="str">
        <f t="shared" si="30"/>
        <v>000100</v>
      </c>
      <c r="J169" s="116" t="str">
        <f>'Results - Derby and Notts'!Z23</f>
        <v>np</v>
      </c>
      <c r="K169" s="112" t="str">
        <f t="shared" si="31"/>
        <v>np</v>
      </c>
      <c r="L169" s="117" t="str">
        <f t="shared" si="32"/>
        <v>np</v>
      </c>
      <c r="M169" s="118" t="str">
        <f>'Results - Derby and Notts'!D22</f>
        <v>Backstroke</v>
      </c>
      <c r="N169" s="106" t="str">
        <f>'Results - Derby and Notts'!C22</f>
        <v>50m</v>
      </c>
      <c r="O169" s="112" t="str">
        <f t="shared" si="33"/>
        <v>Backstroke0050</v>
      </c>
      <c r="P169" s="112" t="str">
        <f t="shared" si="34"/>
        <v>13</v>
      </c>
      <c r="Q169" s="119" t="s">
        <v>184</v>
      </c>
      <c r="R169" s="120"/>
      <c r="S169" s="122" t="str">
        <f t="shared" si="29"/>
        <v/>
      </c>
    </row>
    <row r="170" spans="2:19" x14ac:dyDescent="0.15">
      <c r="B170" s="112">
        <v>6</v>
      </c>
      <c r="C170" s="106">
        <f>'Results - Derby and Notts'!A24</f>
        <v>10</v>
      </c>
      <c r="D170" s="106" t="str">
        <f>IF(LEFT('Results - Derby and Notts'!E24,1)="O","M",IF(LEFT('Results - Derby and Notts'!E24,1)="F","F",IF(LEFT('Results - Derby and Notts'!E24,1)="B","M",IF(LEFT('Results - Derby and Notts'!E24,1)="G","F","ERROR"))))</f>
        <v>F</v>
      </c>
      <c r="E170" s="113" t="str">
        <f>PROPER('Lane 6 Team'!F28)</f>
        <v/>
      </c>
      <c r="F170" s="113" t="str">
        <f>PROPER('Lane 6 Team'!G28)</f>
        <v/>
      </c>
      <c r="G170" s="114" t="e">
        <f>VLOOKUP(Instructions!$I$28,Clubs,3,FALSE)</f>
        <v>#N/A</v>
      </c>
      <c r="H170" s="115">
        <f>'Lane 6 Team'!H28</f>
        <v>0</v>
      </c>
      <c r="I170" s="112" t="str">
        <f t="shared" si="30"/>
        <v>000100</v>
      </c>
      <c r="J170" s="116" t="str">
        <f>'Results - Derby and Notts'!Z25</f>
        <v>np</v>
      </c>
      <c r="K170" s="112" t="str">
        <f t="shared" si="31"/>
        <v>np</v>
      </c>
      <c r="L170" s="117" t="str">
        <f t="shared" si="32"/>
        <v>np</v>
      </c>
      <c r="M170" s="118" t="str">
        <f>'Results - Derby and Notts'!D24</f>
        <v>Backstroke</v>
      </c>
      <c r="N170" s="106" t="str">
        <f>'Results - Derby and Notts'!C24</f>
        <v>50m</v>
      </c>
      <c r="O170" s="112" t="str">
        <f t="shared" si="33"/>
        <v>Backstroke0050</v>
      </c>
      <c r="P170" s="112" t="str">
        <f t="shared" si="34"/>
        <v>13</v>
      </c>
      <c r="Q170" s="119" t="s">
        <v>184</v>
      </c>
      <c r="R170" s="120"/>
      <c r="S170" s="122" t="str">
        <f t="shared" si="29"/>
        <v/>
      </c>
    </row>
    <row r="171" spans="2:19" x14ac:dyDescent="0.15">
      <c r="B171" s="112">
        <v>6</v>
      </c>
      <c r="C171" s="106">
        <f>'Results - Derby and Notts'!A26</f>
        <v>11</v>
      </c>
      <c r="D171" s="106" t="str">
        <f>IF(LEFT('Results - Derby and Notts'!E26,1)="O","M",IF(LEFT('Results - Derby and Notts'!E26,1)="F","F",IF(LEFT('Results - Derby and Notts'!E26,1)="B","M",IF(LEFT('Results - Derby and Notts'!E26,1)="G","F","ERROR"))))</f>
        <v>M</v>
      </c>
      <c r="E171" s="113" t="str">
        <f>PROPER('Lane 6 Team'!F29)</f>
        <v/>
      </c>
      <c r="F171" s="113" t="str">
        <f>PROPER('Lane 6 Team'!G29)</f>
        <v/>
      </c>
      <c r="G171" s="114" t="e">
        <f>VLOOKUP(Instructions!$I$28,Clubs,3,FALSE)</f>
        <v>#N/A</v>
      </c>
      <c r="H171" s="115">
        <f>'Lane 6 Team'!H29</f>
        <v>0</v>
      </c>
      <c r="I171" s="112" t="str">
        <f t="shared" si="30"/>
        <v>000100</v>
      </c>
      <c r="J171" s="116" t="str">
        <f>'Results - Derby and Notts'!Z27</f>
        <v>np</v>
      </c>
      <c r="K171" s="112" t="str">
        <f t="shared" si="31"/>
        <v>np</v>
      </c>
      <c r="L171" s="117" t="str">
        <f t="shared" si="32"/>
        <v>np</v>
      </c>
      <c r="M171" s="118" t="str">
        <f>'Results - Derby and Notts'!D26</f>
        <v>Butterfly</v>
      </c>
      <c r="N171" s="106" t="str">
        <f>'Results - Derby and Notts'!C26</f>
        <v>50m</v>
      </c>
      <c r="O171" s="112" t="str">
        <f t="shared" si="33"/>
        <v>Butterfly0050</v>
      </c>
      <c r="P171" s="112" t="str">
        <f t="shared" si="34"/>
        <v>10</v>
      </c>
      <c r="Q171" s="119" t="s">
        <v>184</v>
      </c>
      <c r="R171" s="120"/>
      <c r="S171" s="122" t="str">
        <f t="shared" si="29"/>
        <v/>
      </c>
    </row>
    <row r="172" spans="2:19" x14ac:dyDescent="0.15">
      <c r="B172" s="112">
        <v>6</v>
      </c>
      <c r="C172" s="106">
        <f>'Results - Derby and Notts'!A28</f>
        <v>12</v>
      </c>
      <c r="D172" s="106" t="str">
        <f>IF(LEFT('Results - Derby and Notts'!E28,1)="O","M",IF(LEFT('Results - Derby and Notts'!E28,1)="F","F",IF(LEFT('Results - Derby and Notts'!E28,1)="B","M",IF(LEFT('Results - Derby and Notts'!E28,1)="G","F","ERROR"))))</f>
        <v>F</v>
      </c>
      <c r="E172" s="113" t="str">
        <f>PROPER('Lane 6 Team'!F30)</f>
        <v/>
      </c>
      <c r="F172" s="113" t="str">
        <f>PROPER('Lane 6 Team'!G30)</f>
        <v/>
      </c>
      <c r="G172" s="114" t="e">
        <f>VLOOKUP(Instructions!$I$28,Clubs,3,FALSE)</f>
        <v>#N/A</v>
      </c>
      <c r="H172" s="115">
        <f>'Lane 6 Team'!H30</f>
        <v>0</v>
      </c>
      <c r="I172" s="112" t="str">
        <f t="shared" si="30"/>
        <v>000100</v>
      </c>
      <c r="J172" s="116" t="str">
        <f>'Results - Derby and Notts'!Z29</f>
        <v>np</v>
      </c>
      <c r="K172" s="112" t="str">
        <f t="shared" si="31"/>
        <v>np</v>
      </c>
      <c r="L172" s="117" t="str">
        <f t="shared" si="32"/>
        <v>np</v>
      </c>
      <c r="M172" s="118" t="str">
        <f>'Results - Derby and Notts'!D28</f>
        <v>Butterfly</v>
      </c>
      <c r="N172" s="106" t="str">
        <f>'Results - Derby and Notts'!C28</f>
        <v>50m</v>
      </c>
      <c r="O172" s="112" t="str">
        <f t="shared" si="33"/>
        <v>Butterfly0050</v>
      </c>
      <c r="P172" s="112" t="str">
        <f t="shared" si="34"/>
        <v>10</v>
      </c>
      <c r="Q172" s="119" t="s">
        <v>184</v>
      </c>
      <c r="R172" s="120"/>
      <c r="S172" s="122" t="str">
        <f t="shared" si="29"/>
        <v/>
      </c>
    </row>
    <row r="173" spans="2:19" x14ac:dyDescent="0.15">
      <c r="B173" s="112">
        <v>6</v>
      </c>
      <c r="C173" s="106">
        <f>'Results - Derby and Notts'!A30</f>
        <v>13</v>
      </c>
      <c r="D173" s="106" t="str">
        <f>IF(LEFT('Results - Derby and Notts'!E30,1)="O","M",IF(LEFT('Results - Derby and Notts'!E30,1)="F","F",IF(LEFT('Results - Derby and Notts'!E30,1)="B","M",IF(LEFT('Results - Derby and Notts'!E30,1)="G","F","ERROR"))))</f>
        <v>M</v>
      </c>
      <c r="E173" s="113" t="str">
        <f>PROPER('Lane 6 Team'!F31)</f>
        <v/>
      </c>
      <c r="F173" s="113" t="str">
        <f>PROPER('Lane 6 Team'!G31)</f>
        <v/>
      </c>
      <c r="G173" s="114" t="e">
        <f>VLOOKUP(Instructions!$I$28,Clubs,3,FALSE)</f>
        <v>#N/A</v>
      </c>
      <c r="H173" s="115">
        <f>'Lane 6 Team'!H31</f>
        <v>0</v>
      </c>
      <c r="I173" s="112" t="str">
        <f t="shared" si="30"/>
        <v>000100</v>
      </c>
      <c r="J173" s="116" t="str">
        <f>'Results - Derby and Notts'!Z31</f>
        <v>np</v>
      </c>
      <c r="K173" s="112" t="str">
        <f t="shared" si="31"/>
        <v>np</v>
      </c>
      <c r="L173" s="117" t="str">
        <f t="shared" si="32"/>
        <v>np</v>
      </c>
      <c r="M173" s="118" t="str">
        <f>'Results - Derby and Notts'!D30</f>
        <v>Breaststroke</v>
      </c>
      <c r="N173" s="106" t="str">
        <f>'Results - Derby and Notts'!C30</f>
        <v>25m</v>
      </c>
      <c r="O173" s="112" t="str">
        <f t="shared" si="33"/>
        <v>Breaststroke0025</v>
      </c>
      <c r="P173" s="112" t="str">
        <f t="shared" si="34"/>
        <v>23</v>
      </c>
      <c r="Q173" s="119" t="s">
        <v>184</v>
      </c>
      <c r="R173" s="120"/>
      <c r="S173" s="122" t="str">
        <f t="shared" si="29"/>
        <v/>
      </c>
    </row>
    <row r="174" spans="2:19" x14ac:dyDescent="0.15">
      <c r="B174" s="112">
        <v>6</v>
      </c>
      <c r="C174" s="106">
        <f>'Results - Derby and Notts'!A32</f>
        <v>14</v>
      </c>
      <c r="D174" s="106" t="str">
        <f>IF(LEFT('Results - Derby and Notts'!E32,1)="O","M",IF(LEFT('Results - Derby and Notts'!E32,1)="F","F",IF(LEFT('Results - Derby and Notts'!E32,1)="B","M",IF(LEFT('Results - Derby and Notts'!E32,1)="G","F","ERROR"))))</f>
        <v>F</v>
      </c>
      <c r="E174" s="113" t="str">
        <f>PROPER('Lane 6 Team'!F32)</f>
        <v/>
      </c>
      <c r="F174" s="113" t="str">
        <f>PROPER('Lane 6 Team'!G32)</f>
        <v/>
      </c>
      <c r="G174" s="114" t="e">
        <f>VLOOKUP(Instructions!$I$28,Clubs,3,FALSE)</f>
        <v>#N/A</v>
      </c>
      <c r="H174" s="115">
        <f>'Lane 6 Team'!H32</f>
        <v>0</v>
      </c>
      <c r="I174" s="112" t="str">
        <f t="shared" si="30"/>
        <v>000100</v>
      </c>
      <c r="J174" s="116" t="str">
        <f>'Results - Derby and Notts'!Z33</f>
        <v>np</v>
      </c>
      <c r="K174" s="112" t="str">
        <f t="shared" si="31"/>
        <v>np</v>
      </c>
      <c r="L174" s="117" t="str">
        <f t="shared" si="32"/>
        <v>np</v>
      </c>
      <c r="M174" s="118" t="str">
        <f>'Results - Derby and Notts'!D32</f>
        <v>Breaststroke</v>
      </c>
      <c r="N174" s="106" t="str">
        <f>'Results - Derby and Notts'!C32</f>
        <v>25m</v>
      </c>
      <c r="O174" s="112" t="str">
        <f t="shared" si="33"/>
        <v>Breaststroke0025</v>
      </c>
      <c r="P174" s="112" t="str">
        <f t="shared" si="34"/>
        <v>23</v>
      </c>
      <c r="Q174" s="119" t="s">
        <v>184</v>
      </c>
      <c r="R174" s="120"/>
      <c r="S174" s="122" t="str">
        <f t="shared" si="29"/>
        <v/>
      </c>
    </row>
    <row r="175" spans="2:19" x14ac:dyDescent="0.15">
      <c r="B175" s="112">
        <v>6</v>
      </c>
      <c r="C175" s="106">
        <f>'Results - Derby and Notts'!A34</f>
        <v>15</v>
      </c>
      <c r="D175" s="106" t="str">
        <f>IF(LEFT('Results - Derby and Notts'!E34,1)="O","M",IF(LEFT('Results - Derby and Notts'!E34,1)="F","F",IF(LEFT('Results - Derby and Notts'!E34,1)="B","M",IF(LEFT('Results - Derby and Notts'!E34,1)="G","F","ERROR"))))</f>
        <v>M</v>
      </c>
      <c r="E175" s="113" t="str">
        <f>PROPER('Lane 6 Team'!F33)</f>
        <v/>
      </c>
      <c r="F175" s="113" t="str">
        <f>PROPER('Lane 6 Team'!G33)</f>
        <v/>
      </c>
      <c r="G175" s="114" t="e">
        <f>VLOOKUP(Instructions!$I$28,Clubs,3,FALSE)</f>
        <v>#N/A</v>
      </c>
      <c r="H175" s="115">
        <f>'Lane 6 Team'!H33</f>
        <v>0</v>
      </c>
      <c r="I175" s="112" t="str">
        <f t="shared" si="30"/>
        <v>000100</v>
      </c>
      <c r="J175" s="116" t="str">
        <f>'Results - Derby and Notts'!Z35</f>
        <v>np</v>
      </c>
      <c r="K175" s="112" t="str">
        <f t="shared" si="31"/>
        <v>np</v>
      </c>
      <c r="L175" s="117" t="str">
        <f t="shared" si="32"/>
        <v>np</v>
      </c>
      <c r="M175" s="118" t="str">
        <f>'Results - Derby and Notts'!D34</f>
        <v>Backstroke</v>
      </c>
      <c r="N175" s="106" t="str">
        <f>'Results - Derby and Notts'!C34</f>
        <v>50m</v>
      </c>
      <c r="O175" s="112" t="str">
        <f t="shared" si="33"/>
        <v>Backstroke0050</v>
      </c>
      <c r="P175" s="112" t="str">
        <f t="shared" si="34"/>
        <v>13</v>
      </c>
      <c r="Q175" s="119" t="s">
        <v>184</v>
      </c>
      <c r="R175" s="120"/>
      <c r="S175" s="122" t="str">
        <f t="shared" si="29"/>
        <v/>
      </c>
    </row>
    <row r="176" spans="2:19" x14ac:dyDescent="0.15">
      <c r="B176" s="112">
        <v>6</v>
      </c>
      <c r="C176" s="106">
        <f>'Results - Derby and Notts'!A36</f>
        <v>16</v>
      </c>
      <c r="D176" s="106" t="str">
        <f>IF(LEFT('Results - Derby and Notts'!E36,1)="O","M",IF(LEFT('Results - Derby and Notts'!E36,1)="F","F",IF(LEFT('Results - Derby and Notts'!E36,1)="B","M",IF(LEFT('Results - Derby and Notts'!E36,1)="G","F","ERROR"))))</f>
        <v>F</v>
      </c>
      <c r="E176" s="113" t="str">
        <f>PROPER('Lane 6 Team'!F34)</f>
        <v/>
      </c>
      <c r="F176" s="113" t="str">
        <f>PROPER('Lane 6 Team'!G34)</f>
        <v/>
      </c>
      <c r="G176" s="114" t="e">
        <f>VLOOKUP(Instructions!$I$28,Clubs,3,FALSE)</f>
        <v>#N/A</v>
      </c>
      <c r="H176" s="115">
        <f>'Lane 6 Team'!H34</f>
        <v>0</v>
      </c>
      <c r="I176" s="112" t="str">
        <f t="shared" si="30"/>
        <v>000100</v>
      </c>
      <c r="J176" s="116" t="str">
        <f>'Results - Derby and Notts'!Z37</f>
        <v>np</v>
      </c>
      <c r="K176" s="112" t="str">
        <f t="shared" si="31"/>
        <v>np</v>
      </c>
      <c r="L176" s="117" t="str">
        <f t="shared" si="32"/>
        <v>np</v>
      </c>
      <c r="M176" s="118" t="str">
        <f>'Results - Derby and Notts'!D36</f>
        <v>Backstroke</v>
      </c>
      <c r="N176" s="106" t="str">
        <f>'Results - Derby and Notts'!C36</f>
        <v>50m</v>
      </c>
      <c r="O176" s="112" t="str">
        <f t="shared" si="33"/>
        <v>Backstroke0050</v>
      </c>
      <c r="P176" s="112" t="str">
        <f t="shared" si="34"/>
        <v>13</v>
      </c>
      <c r="Q176" s="119" t="s">
        <v>184</v>
      </c>
      <c r="R176" s="120"/>
      <c r="S176" s="122" t="str">
        <f t="shared" si="29"/>
        <v/>
      </c>
    </row>
    <row r="177" spans="2:19" x14ac:dyDescent="0.15">
      <c r="B177" s="112">
        <v>6</v>
      </c>
      <c r="C177" s="106">
        <f>'Results - Derby and Notts'!A38</f>
        <v>17</v>
      </c>
      <c r="D177" s="106" t="str">
        <f>IF(LEFT('Results - Derby and Notts'!E38,1)="O","M",IF(LEFT('Results - Derby and Notts'!E38,1)="F","F",IF(LEFT('Results - Derby and Notts'!E38,1)="B","M",IF(LEFT('Results - Derby and Notts'!E38,1)="G","F","ERROR"))))</f>
        <v>M</v>
      </c>
      <c r="E177" s="113" t="str">
        <f>PROPER('Lane 6 Team'!F35)</f>
        <v/>
      </c>
      <c r="F177" s="113" t="str">
        <f>PROPER('Lane 6 Team'!G35)</f>
        <v/>
      </c>
      <c r="G177" s="114" t="e">
        <f>VLOOKUP(Instructions!$I$28,Clubs,3,FALSE)</f>
        <v>#N/A</v>
      </c>
      <c r="H177" s="115">
        <f>'Lane 6 Team'!H35</f>
        <v>0</v>
      </c>
      <c r="I177" s="112" t="str">
        <f t="shared" si="30"/>
        <v>000100</v>
      </c>
      <c r="J177" s="116" t="str">
        <f>'Results - Derby and Notts'!Z39</f>
        <v>np</v>
      </c>
      <c r="K177" s="112" t="str">
        <f t="shared" si="31"/>
        <v>np</v>
      </c>
      <c r="L177" s="117" t="str">
        <f t="shared" si="32"/>
        <v>np</v>
      </c>
      <c r="M177" s="118" t="str">
        <f>'Results - Derby and Notts'!D38</f>
        <v>Butterfly</v>
      </c>
      <c r="N177" s="106" t="str">
        <f>'Results - Derby and Notts'!C38</f>
        <v>50m</v>
      </c>
      <c r="O177" s="112" t="str">
        <f t="shared" si="33"/>
        <v>Butterfly0050</v>
      </c>
      <c r="P177" s="112" t="str">
        <f t="shared" si="34"/>
        <v>10</v>
      </c>
      <c r="Q177" s="119" t="s">
        <v>184</v>
      </c>
      <c r="R177" s="120"/>
      <c r="S177" s="122" t="str">
        <f t="shared" si="29"/>
        <v/>
      </c>
    </row>
    <row r="178" spans="2:19" x14ac:dyDescent="0.15">
      <c r="B178" s="112">
        <v>6</v>
      </c>
      <c r="C178" s="106">
        <f>'Results - Derby and Notts'!A40</f>
        <v>18</v>
      </c>
      <c r="D178" s="106" t="str">
        <f>IF(LEFT('Results - Derby and Notts'!E40,1)="O","M",IF(LEFT('Results - Derby and Notts'!E40,1)="F","F",IF(LEFT('Results - Derby and Notts'!E40,1)="B","M",IF(LEFT('Results - Derby and Notts'!E40,1)="G","F","ERROR"))))</f>
        <v>F</v>
      </c>
      <c r="E178" s="113" t="str">
        <f>PROPER('Lane 6 Team'!F36)</f>
        <v/>
      </c>
      <c r="F178" s="113" t="str">
        <f>PROPER('Lane 6 Team'!G36)</f>
        <v/>
      </c>
      <c r="G178" s="114" t="e">
        <f>VLOOKUP(Instructions!$I$28,Clubs,3,FALSE)</f>
        <v>#N/A</v>
      </c>
      <c r="H178" s="115">
        <f>'Lane 6 Team'!H36</f>
        <v>0</v>
      </c>
      <c r="I178" s="112" t="str">
        <f t="shared" si="30"/>
        <v>000100</v>
      </c>
      <c r="J178" s="116" t="str">
        <f>'Results - Derby and Notts'!Z41</f>
        <v>np</v>
      </c>
      <c r="K178" s="112" t="str">
        <f t="shared" si="31"/>
        <v>np</v>
      </c>
      <c r="L178" s="117" t="str">
        <f t="shared" si="32"/>
        <v>np</v>
      </c>
      <c r="M178" s="118" t="str">
        <f>'Results - Derby and Notts'!D40</f>
        <v>Butterfly</v>
      </c>
      <c r="N178" s="106" t="str">
        <f>'Results - Derby and Notts'!C40</f>
        <v>50m</v>
      </c>
      <c r="O178" s="112" t="str">
        <f t="shared" si="33"/>
        <v>Butterfly0050</v>
      </c>
      <c r="P178" s="112" t="str">
        <f t="shared" si="34"/>
        <v>10</v>
      </c>
      <c r="Q178" s="119" t="s">
        <v>184</v>
      </c>
      <c r="R178" s="120"/>
      <c r="S178" s="122" t="str">
        <f t="shared" si="29"/>
        <v/>
      </c>
    </row>
    <row r="179" spans="2:19" x14ac:dyDescent="0.15">
      <c r="B179" s="112">
        <v>6</v>
      </c>
      <c r="C179" s="106">
        <f>'Results - Derby and Notts'!A42</f>
        <v>19</v>
      </c>
      <c r="D179" s="106" t="str">
        <f>IF(LEFT('Results - Derby and Notts'!E42,1)="O","M",IF(LEFT('Results - Derby and Notts'!E42,1)="F","F",IF(LEFT('Results - Derby and Notts'!E42,1)="B","M",IF(LEFT('Results - Derby and Notts'!E42,1)="G","F","ERROR"))))</f>
        <v>M</v>
      </c>
      <c r="E179" s="113" t="str">
        <f>PROPER('Lane 6 Team'!F37)</f>
        <v/>
      </c>
      <c r="F179" s="113" t="str">
        <f>PROPER('Lane 6 Team'!G37)</f>
        <v/>
      </c>
      <c r="G179" s="114" t="e">
        <f>VLOOKUP(Instructions!$I$28,Clubs,3,FALSE)</f>
        <v>#N/A</v>
      </c>
      <c r="H179" s="115">
        <f>'Lane 6 Team'!H37</f>
        <v>0</v>
      </c>
      <c r="I179" s="112" t="str">
        <f t="shared" si="30"/>
        <v>000100</v>
      </c>
      <c r="J179" s="116" t="str">
        <f>'Results - Derby and Notts'!Z43</f>
        <v>np</v>
      </c>
      <c r="K179" s="112" t="str">
        <f t="shared" si="31"/>
        <v>np</v>
      </c>
      <c r="L179" s="117" t="str">
        <f t="shared" si="32"/>
        <v>np</v>
      </c>
      <c r="M179" s="118" t="str">
        <f>'Results - Derby and Notts'!D42</f>
        <v>Freestyle</v>
      </c>
      <c r="N179" s="106" t="str">
        <f>'Results - Derby and Notts'!C42</f>
        <v>50m</v>
      </c>
      <c r="O179" s="112" t="str">
        <f t="shared" si="33"/>
        <v>Freestyle0050</v>
      </c>
      <c r="P179" s="112" t="str">
        <f t="shared" si="34"/>
        <v>01</v>
      </c>
      <c r="Q179" s="119" t="s">
        <v>184</v>
      </c>
      <c r="R179" s="120"/>
      <c r="S179" s="122" t="str">
        <f t="shared" si="29"/>
        <v/>
      </c>
    </row>
    <row r="180" spans="2:19" x14ac:dyDescent="0.15">
      <c r="B180" s="112">
        <v>6</v>
      </c>
      <c r="C180" s="106">
        <f>'Results - Derby and Notts'!A44</f>
        <v>20</v>
      </c>
      <c r="D180" s="106" t="str">
        <f>IF(LEFT('Results - Derby and Notts'!E44,1)="O","M",IF(LEFT('Results - Derby and Notts'!E44,1)="F","F",IF(LEFT('Results - Derby and Notts'!E44,1)="B","M",IF(LEFT('Results - Derby and Notts'!E44,1)="G","F","ERROR"))))</f>
        <v>F</v>
      </c>
      <c r="E180" s="113" t="str">
        <f>PROPER('Lane 6 Team'!F38)</f>
        <v/>
      </c>
      <c r="F180" s="113" t="str">
        <f>PROPER('Lane 6 Team'!G38)</f>
        <v/>
      </c>
      <c r="G180" s="114" t="e">
        <f>VLOOKUP(Instructions!$I$28,Clubs,3,FALSE)</f>
        <v>#N/A</v>
      </c>
      <c r="H180" s="115">
        <f>'Lane 6 Team'!H38</f>
        <v>0</v>
      </c>
      <c r="I180" s="112" t="str">
        <f t="shared" si="30"/>
        <v>000100</v>
      </c>
      <c r="J180" s="116" t="str">
        <f>'Results - Derby and Notts'!Z45</f>
        <v>np</v>
      </c>
      <c r="K180" s="112" t="str">
        <f t="shared" si="31"/>
        <v>np</v>
      </c>
      <c r="L180" s="117" t="str">
        <f t="shared" si="32"/>
        <v>np</v>
      </c>
      <c r="M180" s="118" t="str">
        <f>'Results - Derby and Notts'!D44</f>
        <v>Freestyle</v>
      </c>
      <c r="N180" s="106" t="str">
        <f>'Results - Derby and Notts'!C44</f>
        <v>50m</v>
      </c>
      <c r="O180" s="112" t="str">
        <f t="shared" si="33"/>
        <v>Freestyle0050</v>
      </c>
      <c r="P180" s="112" t="str">
        <f t="shared" si="34"/>
        <v>01</v>
      </c>
      <c r="Q180" s="119" t="s">
        <v>184</v>
      </c>
      <c r="R180" s="120"/>
      <c r="S180" s="122" t="str">
        <f t="shared" si="29"/>
        <v/>
      </c>
    </row>
    <row r="181" spans="2:19" x14ac:dyDescent="0.15">
      <c r="B181" s="112">
        <v>6</v>
      </c>
      <c r="C181" s="106">
        <f>'Results - Derby and Notts'!A46</f>
        <v>21</v>
      </c>
      <c r="D181" s="106" t="str">
        <f>IF(LEFT('Results - Derby and Notts'!E46,1)="O","M",IF(LEFT('Results - Derby and Notts'!E46,1)="F","F",IF(LEFT('Results - Derby and Notts'!E46,1)="B","M",IF(LEFT('Results - Derby and Notts'!E46,1)="G","F","ERROR"))))</f>
        <v>M</v>
      </c>
      <c r="E181" s="113" t="str">
        <f>PROPER('Lane 6 Team'!F39)</f>
        <v/>
      </c>
      <c r="F181" s="113" t="str">
        <f>PROPER('Lane 6 Team'!G39)</f>
        <v/>
      </c>
      <c r="G181" s="114" t="e">
        <f>VLOOKUP(Instructions!$I$28,Clubs,3,FALSE)</f>
        <v>#N/A</v>
      </c>
      <c r="H181" s="115">
        <f>'Lane 6 Team'!H39</f>
        <v>0</v>
      </c>
      <c r="I181" s="112" t="str">
        <f t="shared" si="30"/>
        <v>000100</v>
      </c>
      <c r="J181" s="116" t="str">
        <f>'Results - Derby and Notts'!Z47</f>
        <v>np</v>
      </c>
      <c r="K181" s="112" t="str">
        <f t="shared" si="31"/>
        <v>np</v>
      </c>
      <c r="L181" s="117" t="str">
        <f t="shared" si="32"/>
        <v>np</v>
      </c>
      <c r="M181" s="118" t="str">
        <f>'Results - Derby and Notts'!D46</f>
        <v>Backstroke</v>
      </c>
      <c r="N181" s="106" t="str">
        <f>'Results - Derby and Notts'!C46</f>
        <v>25m</v>
      </c>
      <c r="O181" s="112" t="str">
        <f t="shared" si="33"/>
        <v>Backstroke0025</v>
      </c>
      <c r="P181" s="112" t="str">
        <f t="shared" si="34"/>
        <v>27</v>
      </c>
      <c r="Q181" s="119" t="s">
        <v>184</v>
      </c>
      <c r="R181" s="120"/>
      <c r="S181" s="122" t="str">
        <f t="shared" si="29"/>
        <v/>
      </c>
    </row>
    <row r="182" spans="2:19" x14ac:dyDescent="0.15">
      <c r="B182" s="112">
        <v>6</v>
      </c>
      <c r="C182" s="106">
        <f>'Results - Derby and Notts'!A48</f>
        <v>22</v>
      </c>
      <c r="D182" s="106" t="str">
        <f>IF(LEFT('Results - Derby and Notts'!E48,1)="O","M",IF(LEFT('Results - Derby and Notts'!E48,1)="F","F",IF(LEFT('Results - Derby and Notts'!E48,1)="B","M",IF(LEFT('Results - Derby and Notts'!E48,1)="G","F","ERROR"))))</f>
        <v>F</v>
      </c>
      <c r="E182" s="113" t="str">
        <f>PROPER('Lane 6 Team'!F40)</f>
        <v/>
      </c>
      <c r="F182" s="113" t="str">
        <f>PROPER('Lane 6 Team'!G40)</f>
        <v/>
      </c>
      <c r="G182" s="114" t="e">
        <f>VLOOKUP(Instructions!$I$28,Clubs,3,FALSE)</f>
        <v>#N/A</v>
      </c>
      <c r="H182" s="115">
        <f>'Lane 6 Team'!H40</f>
        <v>0</v>
      </c>
      <c r="I182" s="112" t="str">
        <f t="shared" si="30"/>
        <v>000100</v>
      </c>
      <c r="J182" s="116" t="str">
        <f>'Results - Derby and Notts'!Z49</f>
        <v>np</v>
      </c>
      <c r="K182" s="112" t="str">
        <f t="shared" si="31"/>
        <v>np</v>
      </c>
      <c r="L182" s="117" t="str">
        <f t="shared" si="32"/>
        <v>np</v>
      </c>
      <c r="M182" s="118" t="str">
        <f>'Results - Derby and Notts'!D48</f>
        <v>Backstroke</v>
      </c>
      <c r="N182" s="106" t="str">
        <f>'Results - Derby and Notts'!C48</f>
        <v>25m</v>
      </c>
      <c r="O182" s="112" t="str">
        <f t="shared" si="33"/>
        <v>Backstroke0025</v>
      </c>
      <c r="P182" s="112" t="str">
        <f t="shared" si="34"/>
        <v>27</v>
      </c>
      <c r="Q182" s="119" t="s">
        <v>184</v>
      </c>
      <c r="R182" s="120"/>
      <c r="S182" s="122" t="str">
        <f t="shared" si="29"/>
        <v/>
      </c>
    </row>
    <row r="183" spans="2:19" x14ac:dyDescent="0.15">
      <c r="B183" s="112">
        <v>6</v>
      </c>
      <c r="C183" s="106">
        <f>'Results - Derby and Notts'!A50</f>
        <v>23</v>
      </c>
      <c r="D183" s="106" t="str">
        <f>IF(LEFT('Results - Derby and Notts'!E50,1)="O","M",IF(LEFT('Results - Derby and Notts'!E50,1)="F","F",IF(LEFT('Results - Derby and Notts'!E50,1)="B","M",IF(LEFT('Results - Derby and Notts'!E50,1)="G","F","ERROR"))))</f>
        <v>M</v>
      </c>
      <c r="E183" s="113" t="str">
        <f>PROPER('Lane 6 Team'!F41)</f>
        <v/>
      </c>
      <c r="F183" s="113" t="str">
        <f>PROPER('Lane 6 Team'!G41)</f>
        <v/>
      </c>
      <c r="G183" s="114" t="e">
        <f>VLOOKUP(Instructions!$I$28,Clubs,3,FALSE)</f>
        <v>#N/A</v>
      </c>
      <c r="H183" s="115">
        <f>'Lane 6 Team'!H41</f>
        <v>0</v>
      </c>
      <c r="I183" s="112" t="str">
        <f t="shared" si="30"/>
        <v>000100</v>
      </c>
      <c r="J183" s="116" t="str">
        <f>'Results - Derby and Notts'!Z51</f>
        <v>np</v>
      </c>
      <c r="K183" s="112" t="str">
        <f t="shared" si="31"/>
        <v>np</v>
      </c>
      <c r="L183" s="117" t="str">
        <f t="shared" si="32"/>
        <v>np</v>
      </c>
      <c r="M183" s="118" t="str">
        <f>'Results - Derby and Notts'!D50</f>
        <v>Butterfly</v>
      </c>
      <c r="N183" s="106" t="str">
        <f>'Results - Derby and Notts'!C50</f>
        <v>50m</v>
      </c>
      <c r="O183" s="112" t="str">
        <f t="shared" si="33"/>
        <v>Butterfly0050</v>
      </c>
      <c r="P183" s="112" t="str">
        <f t="shared" si="34"/>
        <v>10</v>
      </c>
      <c r="Q183" s="119" t="s">
        <v>184</v>
      </c>
      <c r="R183" s="120"/>
      <c r="S183" s="122" t="str">
        <f t="shared" si="29"/>
        <v/>
      </c>
    </row>
    <row r="184" spans="2:19" x14ac:dyDescent="0.15">
      <c r="B184" s="112">
        <v>6</v>
      </c>
      <c r="C184" s="106">
        <f>'Results - Derby and Notts'!A52</f>
        <v>24</v>
      </c>
      <c r="D184" s="106" t="str">
        <f>IF(LEFT('Results - Derby and Notts'!E52,1)="O","M",IF(LEFT('Results - Derby and Notts'!E52,1)="F","F",IF(LEFT('Results - Derby and Notts'!E52,1)="B","M",IF(LEFT('Results - Derby and Notts'!E52,1)="G","F","ERROR"))))</f>
        <v>F</v>
      </c>
      <c r="E184" s="113" t="str">
        <f>PROPER('Lane 6 Team'!F42)</f>
        <v/>
      </c>
      <c r="F184" s="113" t="str">
        <f>PROPER('Lane 6 Team'!G42)</f>
        <v/>
      </c>
      <c r="G184" s="114" t="e">
        <f>VLOOKUP(Instructions!$I$28,Clubs,3,FALSE)</f>
        <v>#N/A</v>
      </c>
      <c r="H184" s="115">
        <f>'Lane 6 Team'!H42</f>
        <v>0</v>
      </c>
      <c r="I184" s="112" t="str">
        <f t="shared" si="30"/>
        <v>000100</v>
      </c>
      <c r="J184" s="116" t="str">
        <f>'Results - Derby and Notts'!Z53</f>
        <v>np</v>
      </c>
      <c r="K184" s="112" t="str">
        <f t="shared" si="31"/>
        <v>np</v>
      </c>
      <c r="L184" s="117" t="str">
        <f t="shared" si="32"/>
        <v>np</v>
      </c>
      <c r="M184" s="118" t="str">
        <f>'Results - Derby and Notts'!D52</f>
        <v>Butterfly</v>
      </c>
      <c r="N184" s="106" t="str">
        <f>'Results - Derby and Notts'!C52</f>
        <v>50m</v>
      </c>
      <c r="O184" s="112" t="str">
        <f t="shared" si="33"/>
        <v>Butterfly0050</v>
      </c>
      <c r="P184" s="112" t="str">
        <f t="shared" si="34"/>
        <v>10</v>
      </c>
      <c r="Q184" s="119" t="s">
        <v>184</v>
      </c>
      <c r="R184" s="120"/>
      <c r="S184" s="122" t="str">
        <f t="shared" si="29"/>
        <v/>
      </c>
    </row>
    <row r="185" spans="2:19" x14ac:dyDescent="0.15">
      <c r="B185" s="112">
        <v>6</v>
      </c>
      <c r="C185" s="106">
        <f>'Results - Derby and Notts'!A54</f>
        <v>25</v>
      </c>
      <c r="D185" s="106" t="str">
        <f>IF(LEFT('Results - Derby and Notts'!E54,1)="O","M",IF(LEFT('Results - Derby and Notts'!E54,1)="F","F",IF(LEFT('Results - Derby and Notts'!E54,1)="B","M",IF(LEFT('Results - Derby and Notts'!E54,1)="G","F","ERROR"))))</f>
        <v>M</v>
      </c>
      <c r="E185" s="113" t="str">
        <f>PROPER('Lane 6 Team'!F43)</f>
        <v/>
      </c>
      <c r="F185" s="113" t="str">
        <f>PROPER('Lane 6 Team'!G43)</f>
        <v/>
      </c>
      <c r="G185" s="114" t="e">
        <f>VLOOKUP(Instructions!$I$28,Clubs,3,FALSE)</f>
        <v>#N/A</v>
      </c>
      <c r="H185" s="115">
        <f>'Lane 6 Team'!H43</f>
        <v>0</v>
      </c>
      <c r="I185" s="112" t="str">
        <f t="shared" si="30"/>
        <v>000100</v>
      </c>
      <c r="J185" s="116" t="str">
        <f>'Results - Derby and Notts'!Z55</f>
        <v>np</v>
      </c>
      <c r="K185" s="112" t="str">
        <f t="shared" si="31"/>
        <v>np</v>
      </c>
      <c r="L185" s="117" t="str">
        <f t="shared" si="32"/>
        <v>np</v>
      </c>
      <c r="M185" s="118" t="str">
        <f>'Results - Derby and Notts'!D54</f>
        <v>Freestyle</v>
      </c>
      <c r="N185" s="106" t="str">
        <f>'Results - Derby and Notts'!C54</f>
        <v>50m</v>
      </c>
      <c r="O185" s="112" t="str">
        <f t="shared" si="33"/>
        <v>Freestyle0050</v>
      </c>
      <c r="P185" s="112" t="str">
        <f t="shared" si="34"/>
        <v>01</v>
      </c>
      <c r="Q185" s="119" t="s">
        <v>184</v>
      </c>
      <c r="R185" s="120"/>
      <c r="S185" s="122" t="str">
        <f t="shared" si="29"/>
        <v/>
      </c>
    </row>
    <row r="186" spans="2:19" x14ac:dyDescent="0.15">
      <c r="B186" s="112">
        <v>6</v>
      </c>
      <c r="C186" s="106">
        <f>'Results - Derby and Notts'!A56</f>
        <v>26</v>
      </c>
      <c r="D186" s="106" t="str">
        <f>IF(LEFT('Results - Derby and Notts'!E56,1)="O","M",IF(LEFT('Results - Derby and Notts'!E56,1)="F","F",IF(LEFT('Results - Derby and Notts'!E56,1)="B","M",IF(LEFT('Results - Derby and Notts'!E56,1)="G","F","ERROR"))))</f>
        <v>F</v>
      </c>
      <c r="E186" s="113" t="str">
        <f>PROPER('Lane 6 Team'!F44)</f>
        <v/>
      </c>
      <c r="F186" s="113" t="str">
        <f>PROPER('Lane 6 Team'!G44)</f>
        <v/>
      </c>
      <c r="G186" s="114" t="e">
        <f>VLOOKUP(Instructions!$I$28,Clubs,3,FALSE)</f>
        <v>#N/A</v>
      </c>
      <c r="H186" s="115">
        <f>'Lane 6 Team'!H44</f>
        <v>0</v>
      </c>
      <c r="I186" s="112" t="str">
        <f t="shared" si="30"/>
        <v>000100</v>
      </c>
      <c r="J186" s="116" t="str">
        <f>'Results - Derby and Notts'!Z57</f>
        <v>np</v>
      </c>
      <c r="K186" s="112" t="str">
        <f t="shared" si="31"/>
        <v>np</v>
      </c>
      <c r="L186" s="117" t="str">
        <f t="shared" si="32"/>
        <v>np</v>
      </c>
      <c r="M186" s="118" t="str">
        <f>'Results - Derby and Notts'!D56</f>
        <v>Freestyle</v>
      </c>
      <c r="N186" s="106" t="str">
        <f>'Results - Derby and Notts'!C56</f>
        <v>50m</v>
      </c>
      <c r="O186" s="112" t="str">
        <f t="shared" si="33"/>
        <v>Freestyle0050</v>
      </c>
      <c r="P186" s="112" t="str">
        <f t="shared" si="34"/>
        <v>01</v>
      </c>
      <c r="Q186" s="119" t="s">
        <v>184</v>
      </c>
      <c r="R186" s="120"/>
      <c r="S186" s="122" t="str">
        <f t="shared" si="29"/>
        <v/>
      </c>
    </row>
    <row r="187" spans="2:19" x14ac:dyDescent="0.15">
      <c r="B187" s="112">
        <v>6</v>
      </c>
      <c r="C187" s="106">
        <f>'Results - Derby and Notts'!A58</f>
        <v>27</v>
      </c>
      <c r="D187" s="106" t="str">
        <f>IF(LEFT('Results - Derby and Notts'!E58,1)="O","M",IF(LEFT('Results - Derby and Notts'!E58,1)="F","F",IF(LEFT('Results - Derby and Notts'!E58,1)="B","M",IF(LEFT('Results - Derby and Notts'!E58,1)="G","F","ERROR"))))</f>
        <v>M</v>
      </c>
      <c r="E187" s="113" t="str">
        <f>PROPER('Lane 6 Team'!F45)</f>
        <v/>
      </c>
      <c r="F187" s="113" t="str">
        <f>PROPER('Lane 6 Team'!G45)</f>
        <v/>
      </c>
      <c r="G187" s="114" t="e">
        <f>VLOOKUP(Instructions!$I$28,Clubs,3,FALSE)</f>
        <v>#N/A</v>
      </c>
      <c r="H187" s="115">
        <f>'Lane 6 Team'!H45</f>
        <v>0</v>
      </c>
      <c r="I187" s="112" t="str">
        <f t="shared" si="30"/>
        <v>000100</v>
      </c>
      <c r="J187" s="116" t="str">
        <f>'Results - Derby and Notts'!Z59</f>
        <v>np</v>
      </c>
      <c r="K187" s="112" t="str">
        <f t="shared" si="31"/>
        <v>np</v>
      </c>
      <c r="L187" s="117" t="str">
        <f t="shared" si="32"/>
        <v>np</v>
      </c>
      <c r="M187" s="118" t="str">
        <f>'Results - Derby and Notts'!D58</f>
        <v>Breaststroke</v>
      </c>
      <c r="N187" s="106" t="str">
        <f>'Results - Derby and Notts'!C58</f>
        <v>50m</v>
      </c>
      <c r="O187" s="112" t="str">
        <f t="shared" si="33"/>
        <v>Breaststroke0050</v>
      </c>
      <c r="P187" s="112" t="str">
        <f t="shared" si="34"/>
        <v>07</v>
      </c>
      <c r="Q187" s="119" t="s">
        <v>184</v>
      </c>
      <c r="R187" s="120"/>
      <c r="S187" s="122" t="str">
        <f t="shared" si="29"/>
        <v/>
      </c>
    </row>
    <row r="188" spans="2:19" x14ac:dyDescent="0.15">
      <c r="B188" s="112">
        <v>6</v>
      </c>
      <c r="C188" s="106">
        <f>'Results - Derby and Notts'!A60</f>
        <v>28</v>
      </c>
      <c r="D188" s="106" t="str">
        <f>IF(LEFT('Results - Derby and Notts'!E60,1)="O","M",IF(LEFT('Results - Derby and Notts'!E60,1)="F","F",IF(LEFT('Results - Derby and Notts'!E60,1)="B","M",IF(LEFT('Results - Derby and Notts'!E60,1)="G","F","ERROR"))))</f>
        <v>F</v>
      </c>
      <c r="E188" s="113" t="str">
        <f>PROPER('Lane 6 Team'!F46)</f>
        <v/>
      </c>
      <c r="F188" s="113" t="str">
        <f>PROPER('Lane 6 Team'!G46)</f>
        <v/>
      </c>
      <c r="G188" s="114" t="e">
        <f>VLOOKUP(Instructions!$I$28,Clubs,3,FALSE)</f>
        <v>#N/A</v>
      </c>
      <c r="H188" s="115">
        <f>'Lane 6 Team'!H46</f>
        <v>0</v>
      </c>
      <c r="I188" s="112" t="str">
        <f t="shared" si="30"/>
        <v>000100</v>
      </c>
      <c r="J188" s="116" t="str">
        <f>'Results - Derby and Notts'!Z61</f>
        <v>np</v>
      </c>
      <c r="K188" s="112" t="str">
        <f t="shared" si="31"/>
        <v>np</v>
      </c>
      <c r="L188" s="117" t="str">
        <f t="shared" si="32"/>
        <v>np</v>
      </c>
      <c r="M188" s="118" t="str">
        <f>'Results - Derby and Notts'!D60</f>
        <v>Breaststroke</v>
      </c>
      <c r="N188" s="106" t="str">
        <f>'Results - Derby and Notts'!C60</f>
        <v>50m</v>
      </c>
      <c r="O188" s="112" t="str">
        <f t="shared" si="33"/>
        <v>Breaststroke0050</v>
      </c>
      <c r="P188" s="112" t="str">
        <f t="shared" si="34"/>
        <v>07</v>
      </c>
      <c r="Q188" s="119" t="s">
        <v>184</v>
      </c>
      <c r="R188" s="120"/>
      <c r="S188" s="122" t="str">
        <f t="shared" si="29"/>
        <v/>
      </c>
    </row>
    <row r="189" spans="2:19" x14ac:dyDescent="0.15">
      <c r="B189" s="112">
        <v>6</v>
      </c>
      <c r="C189" s="106">
        <f>'Results - Derby and Notts'!A62</f>
        <v>29</v>
      </c>
      <c r="D189" s="106" t="str">
        <f>IF(LEFT('Results - Derby and Notts'!E62,1)="O","M",IF(LEFT('Results - Derby and Notts'!E62,1)="F","F",IF(LEFT('Results - Derby and Notts'!E62,1)="B","M",IF(LEFT('Results - Derby and Notts'!E62,1)="G","F","ERROR"))))</f>
        <v>M</v>
      </c>
      <c r="E189" s="113" t="str">
        <f>PROPER('Lane 6 Team'!F47)</f>
        <v/>
      </c>
      <c r="F189" s="113" t="str">
        <f>PROPER('Lane 6 Team'!G47)</f>
        <v/>
      </c>
      <c r="G189" s="114" t="e">
        <f>VLOOKUP(Instructions!$I$28,Clubs,3,FALSE)</f>
        <v>#N/A</v>
      </c>
      <c r="H189" s="115">
        <f>'Lane 6 Team'!H47</f>
        <v>0</v>
      </c>
      <c r="I189" s="112" t="str">
        <f t="shared" si="30"/>
        <v>000100</v>
      </c>
      <c r="J189" s="116" t="str">
        <f>'Results - Derby and Notts'!Z63</f>
        <v>np</v>
      </c>
      <c r="K189" s="112" t="str">
        <f t="shared" si="31"/>
        <v>np</v>
      </c>
      <c r="L189" s="117" t="str">
        <f t="shared" si="32"/>
        <v>np</v>
      </c>
      <c r="M189" s="118" t="str">
        <f>'Results - Derby and Notts'!D62</f>
        <v>Butterfly</v>
      </c>
      <c r="N189" s="106" t="str">
        <f>'Results - Derby and Notts'!C62</f>
        <v>25m</v>
      </c>
      <c r="O189" s="112" t="str">
        <f t="shared" si="33"/>
        <v>Butterfly0025</v>
      </c>
      <c r="P189" s="112" t="str">
        <f t="shared" si="34"/>
        <v>25</v>
      </c>
      <c r="Q189" s="119" t="s">
        <v>184</v>
      </c>
      <c r="R189" s="120"/>
      <c r="S189" s="122" t="str">
        <f t="shared" si="29"/>
        <v/>
      </c>
    </row>
    <row r="190" spans="2:19" x14ac:dyDescent="0.15">
      <c r="B190" s="112">
        <v>6</v>
      </c>
      <c r="C190" s="106">
        <f>'Results - Derby and Notts'!A64</f>
        <v>30</v>
      </c>
      <c r="D190" s="106" t="str">
        <f>IF(LEFT('Results - Derby and Notts'!E64,1)="O","M",IF(LEFT('Results - Derby and Notts'!E64,1)="F","F",IF(LEFT('Results - Derby and Notts'!E64,1)="B","M",IF(LEFT('Results - Derby and Notts'!E64,1)="G","F","ERROR"))))</f>
        <v>F</v>
      </c>
      <c r="E190" s="113" t="str">
        <f>PROPER('Lane 6 Team'!F48)</f>
        <v/>
      </c>
      <c r="F190" s="113" t="str">
        <f>PROPER('Lane 6 Team'!G48)</f>
        <v/>
      </c>
      <c r="G190" s="114" t="e">
        <f>VLOOKUP(Instructions!$I$28,Clubs,3,FALSE)</f>
        <v>#N/A</v>
      </c>
      <c r="H190" s="115">
        <f>'Lane 6 Team'!H48</f>
        <v>0</v>
      </c>
      <c r="I190" s="112" t="str">
        <f t="shared" si="30"/>
        <v>000100</v>
      </c>
      <c r="J190" s="116" t="str">
        <f>'Results - Derby and Notts'!Z65</f>
        <v>np</v>
      </c>
      <c r="K190" s="112" t="str">
        <f t="shared" si="31"/>
        <v>np</v>
      </c>
      <c r="L190" s="117" t="str">
        <f t="shared" si="32"/>
        <v>np</v>
      </c>
      <c r="M190" s="118" t="str">
        <f>'Results - Derby and Notts'!D64</f>
        <v>Butterfly</v>
      </c>
      <c r="N190" s="106" t="str">
        <f>'Results - Derby and Notts'!C64</f>
        <v>25m</v>
      </c>
      <c r="O190" s="112" t="str">
        <f t="shared" si="33"/>
        <v>Butterfly0025</v>
      </c>
      <c r="P190" s="112" t="str">
        <f t="shared" si="34"/>
        <v>25</v>
      </c>
      <c r="Q190" s="119" t="s">
        <v>184</v>
      </c>
      <c r="R190" s="120"/>
      <c r="S190" s="122" t="str">
        <f t="shared" si="29"/>
        <v/>
      </c>
    </row>
    <row r="191" spans="2:19" x14ac:dyDescent="0.15">
      <c r="B191" s="112">
        <v>6</v>
      </c>
      <c r="C191" s="106">
        <f>'Results - Derby and Notts'!A66</f>
        <v>31</v>
      </c>
      <c r="D191" s="106" t="str">
        <f>IF(LEFT('Results - Derby and Notts'!E66,1)="O","M",IF(LEFT('Results - Derby and Notts'!E66,1)="F","F",IF(LEFT('Results - Derby and Notts'!E66,1)="B","M",IF(LEFT('Results - Derby and Notts'!E66,1)="G","F","ERROR"))))</f>
        <v>M</v>
      </c>
      <c r="E191" s="113" t="str">
        <f>PROPER('Lane 6 Team'!F49)</f>
        <v/>
      </c>
      <c r="F191" s="113" t="str">
        <f>PROPER('Lane 6 Team'!G49)</f>
        <v/>
      </c>
      <c r="G191" s="114" t="e">
        <f>VLOOKUP(Instructions!$I$28,Clubs,3,FALSE)</f>
        <v>#N/A</v>
      </c>
      <c r="H191" s="115">
        <f>'Lane 6 Team'!H49</f>
        <v>0</v>
      </c>
      <c r="I191" s="112" t="str">
        <f t="shared" si="30"/>
        <v>000100</v>
      </c>
      <c r="J191" s="116" t="str">
        <f>'Results - Derby and Notts'!Z67</f>
        <v>np</v>
      </c>
      <c r="K191" s="112" t="str">
        <f t="shared" si="31"/>
        <v>np</v>
      </c>
      <c r="L191" s="117" t="str">
        <f t="shared" si="32"/>
        <v>np</v>
      </c>
      <c r="M191" s="118" t="str">
        <f>'Results - Derby and Notts'!D66</f>
        <v>Freestyle</v>
      </c>
      <c r="N191" s="106" t="str">
        <f>'Results - Derby and Notts'!C66</f>
        <v>50m</v>
      </c>
      <c r="O191" s="112" t="str">
        <f t="shared" si="33"/>
        <v>Freestyle0050</v>
      </c>
      <c r="P191" s="112" t="str">
        <f t="shared" si="34"/>
        <v>01</v>
      </c>
      <c r="Q191" s="119" t="s">
        <v>184</v>
      </c>
      <c r="R191" s="120"/>
      <c r="S191" s="122" t="str">
        <f t="shared" si="29"/>
        <v/>
      </c>
    </row>
    <row r="192" spans="2:19" x14ac:dyDescent="0.15">
      <c r="B192" s="112">
        <v>6</v>
      </c>
      <c r="C192" s="106">
        <f>'Results - Derby and Notts'!A68</f>
        <v>32</v>
      </c>
      <c r="D192" s="106" t="str">
        <f>IF(LEFT('Results - Derby and Notts'!E68,1)="O","M",IF(LEFT('Results - Derby and Notts'!E68,1)="F","F",IF(LEFT('Results - Derby and Notts'!E68,1)="B","M",IF(LEFT('Results - Derby and Notts'!E68,1)="G","F","ERROR"))))</f>
        <v>F</v>
      </c>
      <c r="E192" s="113" t="str">
        <f>PROPER('Lane 6 Team'!F50)</f>
        <v/>
      </c>
      <c r="F192" s="113" t="str">
        <f>PROPER('Lane 6 Team'!G50)</f>
        <v/>
      </c>
      <c r="G192" s="114" t="e">
        <f>VLOOKUP(Instructions!$I$28,Clubs,3,FALSE)</f>
        <v>#N/A</v>
      </c>
      <c r="H192" s="115">
        <f>'Lane 6 Team'!H50</f>
        <v>0</v>
      </c>
      <c r="I192" s="112" t="str">
        <f t="shared" si="30"/>
        <v>000100</v>
      </c>
      <c r="J192" s="116" t="str">
        <f>'Results - Derby and Notts'!Z69</f>
        <v>np</v>
      </c>
      <c r="K192" s="112" t="str">
        <f t="shared" si="31"/>
        <v>np</v>
      </c>
      <c r="L192" s="117" t="str">
        <f t="shared" si="32"/>
        <v>np</v>
      </c>
      <c r="M192" s="118" t="str">
        <f>'Results - Derby and Notts'!D68</f>
        <v>Freestyle</v>
      </c>
      <c r="N192" s="106" t="str">
        <f>'Results - Derby and Notts'!C68</f>
        <v>50m</v>
      </c>
      <c r="O192" s="112" t="str">
        <f t="shared" si="33"/>
        <v>Freestyle0050</v>
      </c>
      <c r="P192" s="112" t="str">
        <f t="shared" si="34"/>
        <v>01</v>
      </c>
      <c r="Q192" s="119" t="s">
        <v>184</v>
      </c>
      <c r="R192" s="120"/>
      <c r="S192" s="122" t="str">
        <f t="shared" si="29"/>
        <v/>
      </c>
    </row>
    <row r="193" spans="2:19" x14ac:dyDescent="0.15">
      <c r="B193" s="112">
        <v>6</v>
      </c>
      <c r="C193" s="106">
        <f>'Results - Derby and Notts'!A70</f>
        <v>33</v>
      </c>
      <c r="D193" s="106" t="str">
        <f>IF(LEFT('Results - Derby and Notts'!E70,1)="O","M",IF(LEFT('Results - Derby and Notts'!E70,1)="F","F",IF(LEFT('Results - Derby and Notts'!E70,1)="B","M",IF(LEFT('Results - Derby and Notts'!E70,1)="G","F","ERROR"))))</f>
        <v>M</v>
      </c>
      <c r="E193" s="113" t="str">
        <f>PROPER('Lane 6 Team'!F51)</f>
        <v/>
      </c>
      <c r="F193" s="113" t="str">
        <f>PROPER('Lane 6 Team'!G51)</f>
        <v/>
      </c>
      <c r="G193" s="114" t="e">
        <f>VLOOKUP(Instructions!$I$28,Clubs,3,FALSE)</f>
        <v>#N/A</v>
      </c>
      <c r="H193" s="115">
        <f>'Lane 6 Team'!H51</f>
        <v>0</v>
      </c>
      <c r="I193" s="112" t="str">
        <f t="shared" si="30"/>
        <v>000100</v>
      </c>
      <c r="J193" s="116" t="str">
        <f>'Results - Derby and Notts'!Z71</f>
        <v>np</v>
      </c>
      <c r="K193" s="112" t="str">
        <f t="shared" si="31"/>
        <v>np</v>
      </c>
      <c r="L193" s="117" t="str">
        <f t="shared" si="32"/>
        <v>np</v>
      </c>
      <c r="M193" s="118" t="str">
        <f>'Results - Derby and Notts'!D70</f>
        <v>Breaststroke</v>
      </c>
      <c r="N193" s="106" t="str">
        <f>'Results - Derby and Notts'!C70</f>
        <v>50m</v>
      </c>
      <c r="O193" s="112" t="str">
        <f t="shared" si="33"/>
        <v>Breaststroke0050</v>
      </c>
      <c r="P193" s="112" t="str">
        <f t="shared" si="34"/>
        <v>07</v>
      </c>
      <c r="Q193" s="119" t="s">
        <v>184</v>
      </c>
      <c r="R193" s="120"/>
      <c r="S193" s="122" t="str">
        <f t="shared" si="29"/>
        <v/>
      </c>
    </row>
    <row r="194" spans="2:19" x14ac:dyDescent="0.15">
      <c r="B194" s="112">
        <v>6</v>
      </c>
      <c r="C194" s="106">
        <f>'Results - Derby and Notts'!A72</f>
        <v>34</v>
      </c>
      <c r="D194" s="106" t="str">
        <f>IF(LEFT('Results - Derby and Notts'!E72,1)="O","M",IF(LEFT('Results - Derby and Notts'!E72,1)="F","F",IF(LEFT('Results - Derby and Notts'!E72,1)="B","M",IF(LEFT('Results - Derby and Notts'!E72,1)="G","F","ERROR"))))</f>
        <v>F</v>
      </c>
      <c r="E194" s="113" t="str">
        <f>PROPER('Lane 6 Team'!F52)</f>
        <v/>
      </c>
      <c r="F194" s="113" t="str">
        <f>PROPER('Lane 6 Team'!G52)</f>
        <v/>
      </c>
      <c r="G194" s="114" t="e">
        <f>VLOOKUP(Instructions!$I$28,Clubs,3,FALSE)</f>
        <v>#N/A</v>
      </c>
      <c r="H194" s="115">
        <f>'Lane 6 Team'!H52</f>
        <v>0</v>
      </c>
      <c r="I194" s="112" t="str">
        <f t="shared" si="30"/>
        <v>000100</v>
      </c>
      <c r="J194" s="116" t="str">
        <f>'Results - Derby and Notts'!Z73</f>
        <v>np</v>
      </c>
      <c r="K194" s="112" t="str">
        <f t="shared" si="31"/>
        <v>np</v>
      </c>
      <c r="L194" s="117" t="str">
        <f t="shared" si="32"/>
        <v>np</v>
      </c>
      <c r="M194" s="118" t="str">
        <f>'Results - Derby and Notts'!D72</f>
        <v>Breaststroke</v>
      </c>
      <c r="N194" s="106" t="str">
        <f>'Results - Derby and Notts'!C72</f>
        <v>50m</v>
      </c>
      <c r="O194" s="112" t="str">
        <f t="shared" si="33"/>
        <v>Breaststroke0050</v>
      </c>
      <c r="P194" s="112" t="str">
        <f t="shared" si="34"/>
        <v>07</v>
      </c>
      <c r="Q194" s="119" t="s">
        <v>184</v>
      </c>
      <c r="R194" s="120"/>
      <c r="S194" s="122" t="str">
        <f t="shared" si="29"/>
        <v/>
      </c>
    </row>
    <row r="195" spans="2:19" x14ac:dyDescent="0.15">
      <c r="B195" s="112">
        <v>6</v>
      </c>
      <c r="C195" s="106">
        <f>'Results - Derby and Notts'!A74</f>
        <v>35</v>
      </c>
      <c r="D195" s="106" t="str">
        <f>IF(LEFT('Results - Derby and Notts'!E74,1)="O","M",IF(LEFT('Results - Derby and Notts'!E74,1)="F","F",IF(LEFT('Results - Derby and Notts'!E74,1)="B","M",IF(LEFT('Results - Derby and Notts'!E74,1)="G","F","ERROR"))))</f>
        <v>M</v>
      </c>
      <c r="E195" s="113" t="str">
        <f>PROPER('Lane 6 Team'!F53)</f>
        <v/>
      </c>
      <c r="F195" s="113" t="str">
        <f>PROPER('Lane 6 Team'!G53)</f>
        <v/>
      </c>
      <c r="G195" s="114" t="e">
        <f>VLOOKUP(Instructions!$I$28,Clubs,3,FALSE)</f>
        <v>#N/A</v>
      </c>
      <c r="H195" s="115">
        <f>'Lane 6 Team'!H53</f>
        <v>0</v>
      </c>
      <c r="I195" s="112" t="str">
        <f t="shared" si="30"/>
        <v>000100</v>
      </c>
      <c r="J195" s="116" t="str">
        <f>'Results - Derby and Notts'!Z75</f>
        <v>np</v>
      </c>
      <c r="K195" s="112" t="str">
        <f t="shared" si="31"/>
        <v>np</v>
      </c>
      <c r="L195" s="117" t="str">
        <f t="shared" si="32"/>
        <v>np</v>
      </c>
      <c r="M195" s="118" t="str">
        <f>'Results - Derby and Notts'!D74</f>
        <v>Backstroke</v>
      </c>
      <c r="N195" s="106" t="str">
        <f>'Results - Derby and Notts'!C74</f>
        <v>50m</v>
      </c>
      <c r="O195" s="112" t="str">
        <f t="shared" si="33"/>
        <v>Backstroke0050</v>
      </c>
      <c r="P195" s="112" t="str">
        <f t="shared" si="34"/>
        <v>13</v>
      </c>
      <c r="Q195" s="119" t="s">
        <v>184</v>
      </c>
      <c r="R195" s="120"/>
      <c r="S195" s="122" t="str">
        <f t="shared" si="29"/>
        <v/>
      </c>
    </row>
    <row r="196" spans="2:19" x14ac:dyDescent="0.15">
      <c r="B196" s="112">
        <v>6</v>
      </c>
      <c r="C196" s="106">
        <f>'Results - Derby and Notts'!A76</f>
        <v>36</v>
      </c>
      <c r="D196" s="106" t="str">
        <f>IF(LEFT('Results - Derby and Notts'!E76,1)="O","M",IF(LEFT('Results - Derby and Notts'!E76,1)="F","F",IF(LEFT('Results - Derby and Notts'!E76,1)="B","M",IF(LEFT('Results - Derby and Notts'!E76,1)="G","F","ERROR"))))</f>
        <v>F</v>
      </c>
      <c r="E196" s="113" t="str">
        <f>PROPER('Lane 6 Team'!F54)</f>
        <v/>
      </c>
      <c r="F196" s="113" t="str">
        <f>PROPER('Lane 6 Team'!G54)</f>
        <v/>
      </c>
      <c r="G196" s="114" t="e">
        <f>VLOOKUP(Instructions!$I$28,Clubs,3,FALSE)</f>
        <v>#N/A</v>
      </c>
      <c r="H196" s="115">
        <f>'Lane 6 Team'!H54</f>
        <v>0</v>
      </c>
      <c r="I196" s="112" t="str">
        <f t="shared" si="30"/>
        <v>000100</v>
      </c>
      <c r="J196" s="116" t="str">
        <f>'Results - Derby and Notts'!Z77</f>
        <v>np</v>
      </c>
      <c r="K196" s="112" t="str">
        <f t="shared" si="31"/>
        <v>np</v>
      </c>
      <c r="L196" s="117" t="str">
        <f t="shared" si="32"/>
        <v>np</v>
      </c>
      <c r="M196" s="118" t="str">
        <f>'Results - Derby and Notts'!D76</f>
        <v>Backstroke</v>
      </c>
      <c r="N196" s="106" t="str">
        <f>'Results - Derby and Notts'!C76</f>
        <v>50m</v>
      </c>
      <c r="O196" s="112" t="str">
        <f t="shared" si="33"/>
        <v>Backstroke0050</v>
      </c>
      <c r="P196" s="112" t="str">
        <f t="shared" si="34"/>
        <v>13</v>
      </c>
      <c r="Q196" s="119" t="s">
        <v>184</v>
      </c>
      <c r="R196" s="120"/>
      <c r="S196" s="124" t="str">
        <f t="shared" si="29"/>
        <v/>
      </c>
    </row>
    <row r="197" spans="2:19" s="106" customFormat="1" x14ac:dyDescent="0.15"/>
    <row r="198" spans="2:19" s="106" customFormat="1" x14ac:dyDescent="0.15"/>
    <row r="199" spans="2:19" s="106" customFormat="1" x14ac:dyDescent="0.15"/>
    <row r="200" spans="2:19" s="106" customFormat="1" x14ac:dyDescent="0.15"/>
    <row r="201" spans="2:19" s="106" customFormat="1" x14ac:dyDescent="0.15"/>
    <row r="202" spans="2:19" s="106" customFormat="1" x14ac:dyDescent="0.15"/>
    <row r="203" spans="2:19" s="106" customFormat="1" x14ac:dyDescent="0.15"/>
    <row r="204" spans="2:19" s="106" customFormat="1" x14ac:dyDescent="0.15"/>
    <row r="205" spans="2:19" s="106" customFormat="1" x14ac:dyDescent="0.15"/>
    <row r="206" spans="2:19" s="106" customFormat="1" x14ac:dyDescent="0.15"/>
    <row r="207" spans="2:19" s="106" customFormat="1" x14ac:dyDescent="0.15"/>
    <row r="208" spans="2:19" s="106" customFormat="1" x14ac:dyDescent="0.15"/>
    <row r="209" s="106" customFormat="1" x14ac:dyDescent="0.15"/>
    <row r="210" s="106" customFormat="1" x14ac:dyDescent="0.15"/>
    <row r="211" s="106" customFormat="1" x14ac:dyDescent="0.15"/>
    <row r="212" s="106" customFormat="1" x14ac:dyDescent="0.15"/>
    <row r="213" s="106" customFormat="1" x14ac:dyDescent="0.15"/>
    <row r="214" s="106" customFormat="1" x14ac:dyDescent="0.15"/>
    <row r="215" s="106" customFormat="1" x14ac:dyDescent="0.15"/>
    <row r="216" s="106" customFormat="1" x14ac:dyDescent="0.15"/>
    <row r="217" s="106" customFormat="1" x14ac:dyDescent="0.15"/>
    <row r="218" s="106" customFormat="1" x14ac:dyDescent="0.15"/>
    <row r="219" s="106" customFormat="1" x14ac:dyDescent="0.15"/>
    <row r="220" s="106" customFormat="1" x14ac:dyDescent="0.15"/>
    <row r="221" s="106" customFormat="1" x14ac:dyDescent="0.15"/>
    <row r="222" s="106" customFormat="1" x14ac:dyDescent="0.15"/>
    <row r="223" s="106" customFormat="1" x14ac:dyDescent="0.15"/>
    <row r="224" s="106" customFormat="1" x14ac:dyDescent="0.15"/>
    <row r="225" spans="2:17" s="106" customFormat="1" x14ac:dyDescent="0.15"/>
    <row r="226" spans="2:17" s="106" customFormat="1" x14ac:dyDescent="0.15"/>
    <row r="227" spans="2:17" s="106" customFormat="1" x14ac:dyDescent="0.15"/>
    <row r="228" spans="2:17" x14ac:dyDescent="0.15">
      <c r="B228" s="106"/>
      <c r="E228" s="106"/>
      <c r="F228" s="106"/>
      <c r="G228" s="106"/>
      <c r="H228" s="106"/>
      <c r="I228" s="106"/>
      <c r="J228" s="106"/>
      <c r="K228" s="106"/>
      <c r="L228" s="106"/>
      <c r="O228" s="106"/>
      <c r="P228" s="106"/>
      <c r="Q228" s="106"/>
    </row>
    <row r="229" spans="2:17" x14ac:dyDescent="0.15">
      <c r="B229" s="106"/>
      <c r="E229" s="106"/>
      <c r="F229" s="106"/>
      <c r="G229" s="106"/>
      <c r="H229" s="106"/>
      <c r="I229" s="106"/>
      <c r="J229" s="106"/>
      <c r="K229" s="106"/>
      <c r="L229" s="106"/>
      <c r="O229" s="106"/>
      <c r="P229" s="106"/>
      <c r="Q229" s="106"/>
    </row>
    <row r="230" spans="2:17" x14ac:dyDescent="0.15">
      <c r="B230" s="106"/>
      <c r="E230" s="106"/>
      <c r="F230" s="106"/>
      <c r="G230" s="106"/>
      <c r="H230" s="106"/>
      <c r="I230" s="106"/>
      <c r="J230" s="106"/>
      <c r="K230" s="106"/>
      <c r="L230" s="106"/>
      <c r="O230" s="106"/>
      <c r="P230" s="106"/>
      <c r="Q230" s="106"/>
    </row>
    <row r="231" spans="2:17" x14ac:dyDescent="0.15">
      <c r="B231" s="106"/>
      <c r="E231" s="106"/>
      <c r="F231" s="106"/>
      <c r="G231" s="106"/>
      <c r="H231" s="106"/>
      <c r="I231" s="106"/>
      <c r="J231" s="106"/>
      <c r="K231" s="106"/>
      <c r="L231" s="106"/>
      <c r="O231" s="106"/>
      <c r="P231" s="106"/>
      <c r="Q231" s="106"/>
    </row>
    <row r="232" spans="2:17" x14ac:dyDescent="0.15">
      <c r="B232" s="106"/>
      <c r="E232" s="106"/>
      <c r="F232" s="106"/>
      <c r="G232" s="106"/>
      <c r="H232" s="106"/>
      <c r="I232" s="106"/>
      <c r="J232" s="106"/>
      <c r="K232" s="106"/>
      <c r="L232" s="106"/>
      <c r="O232" s="106"/>
      <c r="P232" s="106"/>
      <c r="Q232" s="106"/>
    </row>
    <row r="233" spans="2:17" x14ac:dyDescent="0.15">
      <c r="B233" s="106"/>
      <c r="E233" s="106"/>
      <c r="F233" s="106"/>
      <c r="G233" s="106"/>
      <c r="H233" s="106"/>
      <c r="I233" s="106"/>
      <c r="J233" s="106"/>
      <c r="K233" s="106"/>
      <c r="L233" s="106"/>
      <c r="O233" s="106"/>
      <c r="P233" s="106"/>
      <c r="Q233" s="106"/>
    </row>
    <row r="234" spans="2:17" x14ac:dyDescent="0.15">
      <c r="B234" s="106"/>
      <c r="E234" s="106"/>
      <c r="F234" s="106"/>
      <c r="G234" s="106"/>
      <c r="H234" s="106"/>
      <c r="I234" s="106"/>
      <c r="J234" s="106"/>
      <c r="K234" s="106"/>
      <c r="L234" s="106"/>
      <c r="O234" s="106"/>
      <c r="P234" s="106"/>
      <c r="Q234" s="106"/>
    </row>
    <row r="235" spans="2:17" x14ac:dyDescent="0.15">
      <c r="B235" s="106"/>
      <c r="E235" s="106"/>
      <c r="F235" s="106"/>
      <c r="G235" s="106"/>
      <c r="H235" s="106"/>
      <c r="I235" s="106"/>
      <c r="J235" s="106"/>
      <c r="K235" s="106"/>
      <c r="L235" s="106"/>
      <c r="O235" s="106"/>
      <c r="P235" s="106"/>
      <c r="Q235" s="106"/>
    </row>
    <row r="236" spans="2:17" x14ac:dyDescent="0.15">
      <c r="B236" s="106"/>
      <c r="E236" s="106"/>
      <c r="F236" s="106"/>
      <c r="G236" s="106"/>
      <c r="H236" s="106"/>
      <c r="I236" s="106"/>
      <c r="J236" s="106"/>
      <c r="K236" s="106"/>
      <c r="L236" s="106"/>
      <c r="O236" s="106"/>
      <c r="P236" s="106"/>
      <c r="Q236" s="106"/>
    </row>
    <row r="237" spans="2:17" x14ac:dyDescent="0.15">
      <c r="B237" s="106"/>
      <c r="E237" s="106"/>
      <c r="F237" s="106"/>
      <c r="G237" s="106"/>
      <c r="H237" s="106"/>
      <c r="I237" s="106"/>
      <c r="J237" s="106"/>
      <c r="K237" s="106"/>
      <c r="L237" s="106"/>
      <c r="O237" s="106"/>
      <c r="P237" s="106"/>
      <c r="Q237" s="106"/>
    </row>
    <row r="238" spans="2:17" x14ac:dyDescent="0.15">
      <c r="B238" s="106"/>
      <c r="E238" s="106"/>
      <c r="F238" s="106"/>
      <c r="G238" s="106"/>
      <c r="H238" s="106"/>
      <c r="I238" s="106"/>
      <c r="J238" s="106"/>
      <c r="K238" s="106"/>
      <c r="L238" s="106"/>
      <c r="O238" s="106"/>
      <c r="P238" s="106"/>
      <c r="Q238" s="106"/>
    </row>
    <row r="239" spans="2:17" x14ac:dyDescent="0.15">
      <c r="B239" s="106"/>
      <c r="E239" s="106"/>
      <c r="F239" s="106"/>
      <c r="G239" s="106"/>
      <c r="H239" s="106"/>
      <c r="I239" s="106"/>
      <c r="J239" s="106"/>
      <c r="K239" s="106"/>
      <c r="L239" s="106"/>
      <c r="O239" s="106"/>
      <c r="P239" s="106"/>
      <c r="Q239" s="106"/>
    </row>
    <row r="240" spans="2:17" x14ac:dyDescent="0.15">
      <c r="B240" s="106"/>
      <c r="E240" s="106"/>
      <c r="F240" s="106"/>
      <c r="G240" s="106"/>
      <c r="H240" s="106"/>
      <c r="I240" s="106"/>
      <c r="J240" s="106"/>
      <c r="K240" s="106"/>
      <c r="L240" s="106"/>
      <c r="O240" s="106"/>
      <c r="P240" s="106"/>
      <c r="Q240" s="106"/>
    </row>
    <row r="241" spans="2:17" x14ac:dyDescent="0.15">
      <c r="B241" s="106"/>
      <c r="E241" s="106"/>
      <c r="F241" s="106"/>
      <c r="G241" s="106"/>
      <c r="H241" s="106"/>
      <c r="I241" s="106"/>
      <c r="J241" s="106"/>
      <c r="K241" s="106"/>
      <c r="L241" s="106"/>
      <c r="O241" s="106"/>
      <c r="P241" s="106"/>
      <c r="Q241" s="106"/>
    </row>
    <row r="242" spans="2:17" x14ac:dyDescent="0.15">
      <c r="B242" s="106"/>
      <c r="E242" s="106"/>
      <c r="F242" s="106"/>
      <c r="G242" s="106"/>
      <c r="H242" s="106"/>
      <c r="I242" s="106"/>
      <c r="J242" s="106"/>
      <c r="K242" s="106"/>
      <c r="L242" s="106"/>
      <c r="O242" s="106"/>
      <c r="P242" s="106"/>
      <c r="Q242" s="106"/>
    </row>
    <row r="243" spans="2:17" x14ac:dyDescent="0.15">
      <c r="B243" s="106"/>
      <c r="E243" s="106"/>
      <c r="F243" s="106"/>
      <c r="G243" s="106"/>
      <c r="H243" s="106"/>
      <c r="I243" s="106"/>
      <c r="J243" s="106"/>
      <c r="K243" s="106"/>
      <c r="L243" s="106"/>
      <c r="O243" s="106"/>
      <c r="P243" s="106"/>
      <c r="Q243" s="106"/>
    </row>
    <row r="244" spans="2:17" x14ac:dyDescent="0.15">
      <c r="B244" s="106"/>
      <c r="E244" s="106"/>
      <c r="F244" s="106"/>
      <c r="G244" s="106"/>
      <c r="H244" s="106"/>
      <c r="I244" s="106"/>
      <c r="J244" s="106"/>
      <c r="K244" s="106"/>
      <c r="L244" s="106"/>
      <c r="O244" s="106"/>
      <c r="P244" s="106"/>
      <c r="Q244" s="106"/>
    </row>
    <row r="245" spans="2:17" x14ac:dyDescent="0.15">
      <c r="B245" s="106"/>
      <c r="E245" s="106"/>
      <c r="F245" s="106"/>
      <c r="G245" s="106"/>
      <c r="H245" s="106"/>
      <c r="I245" s="106"/>
      <c r="J245" s="106"/>
      <c r="K245" s="106"/>
      <c r="L245" s="106"/>
      <c r="O245" s="106"/>
      <c r="P245" s="106"/>
      <c r="Q245" s="106"/>
    </row>
    <row r="246" spans="2:17" x14ac:dyDescent="0.15">
      <c r="B246" s="106"/>
      <c r="E246" s="106"/>
      <c r="F246" s="106"/>
      <c r="G246" s="106"/>
      <c r="H246" s="106"/>
      <c r="I246" s="106"/>
      <c r="J246" s="106"/>
      <c r="K246" s="106"/>
      <c r="L246" s="106"/>
      <c r="O246" s="106"/>
      <c r="P246" s="106"/>
      <c r="Q246" s="106"/>
    </row>
    <row r="247" spans="2:17" x14ac:dyDescent="0.15">
      <c r="B247" s="106"/>
      <c r="E247" s="106"/>
      <c r="F247" s="106"/>
      <c r="G247" s="106"/>
      <c r="H247" s="106"/>
      <c r="I247" s="106"/>
      <c r="J247" s="106"/>
      <c r="K247" s="106"/>
      <c r="L247" s="106"/>
      <c r="O247" s="106"/>
      <c r="P247" s="106"/>
      <c r="Q247" s="106"/>
    </row>
    <row r="248" spans="2:17" x14ac:dyDescent="0.15">
      <c r="B248" s="106"/>
      <c r="E248" s="106"/>
      <c r="F248" s="106"/>
      <c r="G248" s="106"/>
      <c r="H248" s="106"/>
      <c r="I248" s="106"/>
      <c r="J248" s="106"/>
      <c r="K248" s="106"/>
      <c r="L248" s="106"/>
      <c r="O248" s="106"/>
      <c r="P248" s="106"/>
      <c r="Q248" s="106"/>
    </row>
    <row r="249" spans="2:17" x14ac:dyDescent="0.15">
      <c r="B249" s="106"/>
      <c r="E249" s="106"/>
      <c r="F249" s="106"/>
      <c r="G249" s="106"/>
      <c r="H249" s="106"/>
      <c r="I249" s="106"/>
      <c r="J249" s="106"/>
      <c r="K249" s="106"/>
      <c r="L249" s="106"/>
      <c r="O249" s="106"/>
      <c r="P249" s="106"/>
      <c r="Q249" s="106"/>
    </row>
    <row r="250" spans="2:17" x14ac:dyDescent="0.15">
      <c r="B250" s="106"/>
      <c r="E250" s="106"/>
      <c r="F250" s="106"/>
      <c r="G250" s="106"/>
      <c r="H250" s="106"/>
      <c r="I250" s="106"/>
      <c r="J250" s="106"/>
      <c r="K250" s="106"/>
      <c r="L250" s="106"/>
      <c r="O250" s="106"/>
      <c r="P250" s="106"/>
      <c r="Q250" s="106"/>
    </row>
    <row r="251" spans="2:17" x14ac:dyDescent="0.15">
      <c r="B251" s="106"/>
      <c r="E251" s="106"/>
      <c r="F251" s="106"/>
      <c r="G251" s="106"/>
      <c r="H251" s="106"/>
      <c r="I251" s="106"/>
      <c r="J251" s="106"/>
      <c r="K251" s="106"/>
      <c r="L251" s="106"/>
      <c r="O251" s="106"/>
      <c r="P251" s="106"/>
      <c r="Q251" s="106"/>
    </row>
    <row r="252" spans="2:17" x14ac:dyDescent="0.15">
      <c r="B252" s="106"/>
      <c r="E252" s="106"/>
      <c r="F252" s="106"/>
      <c r="G252" s="106"/>
      <c r="H252" s="106"/>
      <c r="I252" s="106"/>
      <c r="J252" s="106"/>
      <c r="K252" s="106"/>
      <c r="L252" s="106"/>
      <c r="O252" s="106"/>
      <c r="P252" s="106"/>
      <c r="Q252" s="106"/>
    </row>
    <row r="253" spans="2:17" x14ac:dyDescent="0.15">
      <c r="B253" s="106"/>
      <c r="E253" s="106"/>
      <c r="F253" s="106"/>
      <c r="G253" s="106"/>
      <c r="H253" s="106"/>
      <c r="I253" s="106"/>
      <c r="J253" s="106"/>
      <c r="K253" s="106"/>
      <c r="L253" s="106"/>
      <c r="O253" s="106"/>
      <c r="P253" s="106"/>
      <c r="Q253" s="106"/>
    </row>
    <row r="254" spans="2:17" x14ac:dyDescent="0.15">
      <c r="B254" s="106"/>
      <c r="E254" s="106"/>
      <c r="F254" s="106"/>
      <c r="G254" s="106"/>
      <c r="H254" s="106"/>
      <c r="I254" s="106"/>
      <c r="J254" s="106"/>
      <c r="K254" s="106"/>
      <c r="L254" s="106"/>
      <c r="O254" s="106"/>
      <c r="P254" s="106"/>
      <c r="Q254" s="106"/>
    </row>
    <row r="255" spans="2:17" x14ac:dyDescent="0.15">
      <c r="B255" s="106"/>
      <c r="E255" s="106"/>
      <c r="F255" s="106"/>
      <c r="G255" s="106"/>
      <c r="H255" s="106"/>
      <c r="I255" s="106"/>
      <c r="J255" s="106"/>
      <c r="K255" s="106"/>
      <c r="L255" s="106"/>
      <c r="O255" s="106"/>
      <c r="P255" s="106"/>
      <c r="Q255" s="106"/>
    </row>
    <row r="256" spans="2:17" x14ac:dyDescent="0.15">
      <c r="B256" s="106"/>
      <c r="E256" s="106"/>
      <c r="F256" s="106"/>
      <c r="G256" s="106"/>
      <c r="H256" s="106"/>
      <c r="I256" s="106"/>
      <c r="J256" s="106"/>
      <c r="K256" s="106"/>
      <c r="L256" s="106"/>
      <c r="O256" s="106"/>
      <c r="P256" s="106"/>
      <c r="Q256" s="106"/>
    </row>
    <row r="257" spans="2:17" x14ac:dyDescent="0.15">
      <c r="B257" s="106"/>
      <c r="E257" s="106"/>
      <c r="F257" s="106"/>
      <c r="G257" s="106"/>
      <c r="H257" s="106"/>
      <c r="I257" s="106"/>
      <c r="J257" s="106"/>
      <c r="K257" s="106"/>
      <c r="L257" s="106"/>
      <c r="O257" s="106"/>
      <c r="P257" s="106"/>
      <c r="Q257" s="106"/>
    </row>
    <row r="258" spans="2:17" x14ac:dyDescent="0.15">
      <c r="B258" s="106"/>
      <c r="E258" s="106"/>
      <c r="F258" s="106"/>
      <c r="G258" s="106"/>
      <c r="H258" s="106"/>
      <c r="I258" s="106"/>
      <c r="J258" s="106"/>
      <c r="K258" s="106"/>
      <c r="L258" s="106"/>
      <c r="O258" s="106"/>
      <c r="P258" s="106"/>
      <c r="Q258" s="106"/>
    </row>
    <row r="259" spans="2:17" x14ac:dyDescent="0.15">
      <c r="B259" s="106"/>
      <c r="E259" s="106"/>
      <c r="F259" s="106"/>
      <c r="G259" s="106"/>
      <c r="H259" s="106"/>
      <c r="I259" s="106"/>
      <c r="J259" s="106"/>
      <c r="K259" s="106"/>
      <c r="L259" s="106"/>
      <c r="O259" s="106"/>
      <c r="P259" s="106"/>
      <c r="Q259" s="106"/>
    </row>
    <row r="260" spans="2:17" x14ac:dyDescent="0.15">
      <c r="B260" s="106"/>
      <c r="E260" s="106"/>
      <c r="F260" s="106"/>
      <c r="G260" s="106"/>
      <c r="H260" s="106"/>
      <c r="I260" s="106"/>
      <c r="J260" s="106"/>
      <c r="K260" s="106"/>
      <c r="L260" s="106"/>
      <c r="O260" s="106"/>
      <c r="P260" s="106"/>
      <c r="Q260" s="106"/>
    </row>
    <row r="261" spans="2:17" x14ac:dyDescent="0.15">
      <c r="B261" s="106"/>
      <c r="E261" s="106"/>
      <c r="F261" s="106"/>
      <c r="G261" s="106"/>
      <c r="H261" s="106"/>
      <c r="I261" s="106"/>
      <c r="J261" s="106"/>
      <c r="K261" s="106"/>
      <c r="L261" s="106"/>
      <c r="O261" s="106"/>
      <c r="P261" s="106"/>
      <c r="Q261" s="106"/>
    </row>
    <row r="262" spans="2:17" x14ac:dyDescent="0.15">
      <c r="B262" s="106"/>
      <c r="E262" s="106"/>
      <c r="F262" s="106"/>
      <c r="G262" s="106"/>
      <c r="H262" s="106"/>
      <c r="I262" s="106"/>
      <c r="J262" s="106"/>
      <c r="K262" s="106"/>
      <c r="L262" s="106"/>
      <c r="O262" s="106"/>
      <c r="P262" s="106"/>
      <c r="Q262" s="106"/>
    </row>
    <row r="263" spans="2:17" x14ac:dyDescent="0.15">
      <c r="B263" s="106"/>
      <c r="E263" s="106"/>
      <c r="F263" s="106"/>
      <c r="G263" s="106"/>
      <c r="H263" s="106"/>
      <c r="I263" s="106"/>
      <c r="J263" s="106"/>
      <c r="K263" s="106"/>
      <c r="L263" s="106"/>
      <c r="O263" s="106"/>
      <c r="P263" s="106"/>
      <c r="Q263" s="106"/>
    </row>
    <row r="264" spans="2:17" x14ac:dyDescent="0.15">
      <c r="B264" s="106"/>
      <c r="E264" s="106"/>
      <c r="F264" s="106"/>
      <c r="G264" s="106"/>
      <c r="H264" s="106"/>
      <c r="I264" s="106"/>
      <c r="J264" s="106"/>
      <c r="K264" s="106"/>
      <c r="L264" s="106"/>
      <c r="O264" s="106"/>
      <c r="P264" s="106"/>
      <c r="Q264" s="106"/>
    </row>
    <row r="265" spans="2:17" x14ac:dyDescent="0.15">
      <c r="B265" s="106"/>
      <c r="E265" s="106"/>
      <c r="F265" s="106"/>
      <c r="G265" s="106"/>
      <c r="H265" s="106"/>
      <c r="I265" s="106"/>
      <c r="J265" s="106"/>
      <c r="K265" s="106"/>
      <c r="L265" s="106"/>
      <c r="O265" s="106"/>
      <c r="P265" s="106"/>
      <c r="Q265" s="106"/>
    </row>
    <row r="266" spans="2:17" x14ac:dyDescent="0.15">
      <c r="B266" s="106"/>
      <c r="E266" s="106"/>
      <c r="F266" s="106"/>
      <c r="G266" s="106"/>
      <c r="H266" s="106"/>
      <c r="I266" s="106"/>
      <c r="J266" s="106"/>
      <c r="K266" s="106"/>
      <c r="L266" s="106"/>
      <c r="O266" s="106"/>
      <c r="P266" s="106"/>
      <c r="Q266" s="106"/>
    </row>
    <row r="267" spans="2:17" x14ac:dyDescent="0.15">
      <c r="B267" s="106"/>
      <c r="E267" s="106"/>
      <c r="F267" s="106"/>
      <c r="G267" s="106"/>
      <c r="H267" s="106"/>
      <c r="I267" s="106"/>
      <c r="J267" s="106"/>
      <c r="K267" s="106"/>
      <c r="L267" s="106"/>
      <c r="O267" s="106"/>
      <c r="P267" s="106"/>
      <c r="Q267" s="106"/>
    </row>
    <row r="268" spans="2:17" x14ac:dyDescent="0.15">
      <c r="B268" s="106"/>
      <c r="E268" s="106"/>
      <c r="F268" s="106"/>
      <c r="G268" s="106"/>
      <c r="H268" s="106"/>
      <c r="I268" s="106"/>
      <c r="J268" s="106"/>
      <c r="K268" s="106"/>
      <c r="L268" s="106"/>
      <c r="O268" s="106"/>
      <c r="P268" s="106"/>
      <c r="Q268" s="106"/>
    </row>
    <row r="269" spans="2:17" x14ac:dyDescent="0.15">
      <c r="B269" s="106"/>
      <c r="E269" s="106"/>
      <c r="F269" s="106"/>
      <c r="G269" s="106"/>
      <c r="H269" s="106"/>
      <c r="I269" s="106"/>
      <c r="J269" s="106"/>
      <c r="K269" s="106"/>
      <c r="L269" s="106"/>
      <c r="O269" s="106"/>
      <c r="P269" s="106"/>
      <c r="Q269" s="106"/>
    </row>
    <row r="270" spans="2:17" x14ac:dyDescent="0.15">
      <c r="B270" s="106"/>
      <c r="E270" s="106"/>
      <c r="F270" s="106"/>
      <c r="G270" s="106"/>
      <c r="H270" s="106"/>
      <c r="I270" s="106"/>
      <c r="J270" s="106"/>
      <c r="K270" s="106"/>
      <c r="L270" s="106"/>
      <c r="O270" s="106"/>
      <c r="P270" s="106"/>
      <c r="Q270" s="106"/>
    </row>
    <row r="271" spans="2:17" x14ac:dyDescent="0.15">
      <c r="B271" s="106"/>
      <c r="E271" s="106"/>
      <c r="F271" s="106"/>
      <c r="G271" s="106"/>
      <c r="H271" s="106"/>
      <c r="I271" s="106"/>
      <c r="J271" s="106"/>
      <c r="K271" s="106"/>
      <c r="L271" s="106"/>
      <c r="O271" s="106"/>
      <c r="P271" s="106"/>
      <c r="Q271" s="106"/>
    </row>
    <row r="272" spans="2:17" x14ac:dyDescent="0.15">
      <c r="B272" s="106"/>
      <c r="E272" s="106"/>
      <c r="F272" s="106"/>
      <c r="G272" s="106"/>
      <c r="H272" s="106"/>
      <c r="I272" s="106"/>
      <c r="J272" s="106"/>
      <c r="K272" s="106"/>
      <c r="L272" s="106"/>
      <c r="O272" s="106"/>
      <c r="P272" s="106"/>
      <c r="Q272" s="106"/>
    </row>
    <row r="273" spans="2:17" x14ac:dyDescent="0.15">
      <c r="B273" s="106"/>
      <c r="E273" s="106"/>
      <c r="F273" s="106"/>
      <c r="G273" s="106"/>
      <c r="H273" s="106"/>
      <c r="I273" s="106"/>
      <c r="J273" s="106"/>
      <c r="K273" s="106"/>
      <c r="L273" s="106"/>
      <c r="O273" s="106"/>
      <c r="P273" s="106"/>
      <c r="Q273" s="106"/>
    </row>
    <row r="274" spans="2:17" x14ac:dyDescent="0.15">
      <c r="B274" s="106"/>
      <c r="E274" s="106"/>
      <c r="F274" s="106"/>
      <c r="G274" s="106"/>
      <c r="H274" s="106"/>
      <c r="I274" s="106"/>
      <c r="J274" s="106"/>
      <c r="K274" s="106"/>
      <c r="L274" s="106"/>
      <c r="O274" s="106"/>
      <c r="P274" s="106"/>
      <c r="Q274" s="106"/>
    </row>
    <row r="275" spans="2:17" x14ac:dyDescent="0.15">
      <c r="B275" s="106"/>
      <c r="E275" s="106"/>
      <c r="F275" s="106"/>
      <c r="G275" s="106"/>
      <c r="H275" s="106"/>
      <c r="I275" s="106"/>
      <c r="J275" s="106"/>
      <c r="K275" s="106"/>
      <c r="L275" s="106"/>
      <c r="O275" s="106"/>
      <c r="P275" s="106"/>
      <c r="Q275" s="106"/>
    </row>
    <row r="276" spans="2:17" x14ac:dyDescent="0.15">
      <c r="B276" s="106"/>
      <c r="E276" s="106"/>
      <c r="F276" s="106"/>
      <c r="G276" s="106"/>
      <c r="H276" s="106"/>
      <c r="I276" s="106"/>
      <c r="J276" s="106"/>
      <c r="K276" s="106"/>
      <c r="L276" s="106"/>
      <c r="O276" s="106"/>
      <c r="P276" s="106"/>
      <c r="Q276" s="106"/>
    </row>
    <row r="277" spans="2:17" x14ac:dyDescent="0.15">
      <c r="B277" s="106"/>
      <c r="E277" s="106"/>
      <c r="F277" s="106"/>
      <c r="G277" s="106"/>
      <c r="H277" s="106"/>
      <c r="I277" s="106"/>
      <c r="J277" s="106"/>
      <c r="K277" s="106"/>
      <c r="L277" s="106"/>
      <c r="O277" s="106"/>
      <c r="P277" s="106"/>
      <c r="Q277" s="106"/>
    </row>
    <row r="278" spans="2:17" x14ac:dyDescent="0.15">
      <c r="B278" s="106"/>
      <c r="E278" s="106"/>
      <c r="F278" s="106"/>
      <c r="G278" s="106"/>
      <c r="H278" s="106"/>
      <c r="I278" s="106"/>
      <c r="J278" s="106"/>
      <c r="K278" s="106"/>
      <c r="L278" s="106"/>
      <c r="O278" s="106"/>
      <c r="P278" s="106"/>
      <c r="Q278" s="106"/>
    </row>
    <row r="279" spans="2:17" x14ac:dyDescent="0.15">
      <c r="B279" s="106"/>
      <c r="E279" s="106"/>
      <c r="F279" s="106"/>
      <c r="G279" s="106"/>
      <c r="H279" s="106"/>
      <c r="I279" s="106"/>
      <c r="J279" s="106"/>
      <c r="K279" s="106"/>
      <c r="L279" s="106"/>
      <c r="O279" s="106"/>
      <c r="P279" s="106"/>
      <c r="Q279" s="106"/>
    </row>
    <row r="280" spans="2:17" x14ac:dyDescent="0.15">
      <c r="B280" s="106"/>
      <c r="E280" s="106"/>
      <c r="F280" s="106"/>
      <c r="G280" s="106"/>
      <c r="H280" s="106"/>
      <c r="I280" s="106"/>
      <c r="J280" s="106"/>
      <c r="K280" s="106"/>
      <c r="L280" s="106"/>
      <c r="O280" s="106"/>
      <c r="P280" s="106"/>
      <c r="Q280" s="106"/>
    </row>
    <row r="281" spans="2:17" x14ac:dyDescent="0.15">
      <c r="B281" s="106"/>
      <c r="E281" s="106"/>
      <c r="F281" s="106"/>
      <c r="G281" s="106"/>
      <c r="H281" s="106"/>
      <c r="I281" s="106"/>
      <c r="J281" s="106"/>
      <c r="K281" s="106"/>
      <c r="L281" s="106"/>
      <c r="O281" s="106"/>
      <c r="P281" s="106"/>
      <c r="Q281" s="106"/>
    </row>
    <row r="282" spans="2:17" x14ac:dyDescent="0.15">
      <c r="B282" s="106"/>
      <c r="E282" s="106"/>
      <c r="F282" s="106"/>
      <c r="G282" s="106"/>
      <c r="H282" s="106"/>
      <c r="I282" s="106"/>
      <c r="J282" s="106"/>
      <c r="K282" s="106"/>
      <c r="L282" s="106"/>
      <c r="O282" s="106"/>
      <c r="P282" s="106"/>
      <c r="Q282" s="106"/>
    </row>
    <row r="283" spans="2:17" x14ac:dyDescent="0.15">
      <c r="B283" s="106"/>
      <c r="E283" s="106"/>
      <c r="F283" s="106"/>
      <c r="G283" s="106"/>
      <c r="H283" s="106"/>
      <c r="I283" s="106"/>
      <c r="J283" s="106"/>
      <c r="K283" s="106"/>
      <c r="L283" s="106"/>
      <c r="O283" s="106"/>
      <c r="P283" s="106"/>
      <c r="Q283" s="106"/>
    </row>
    <row r="284" spans="2:17" x14ac:dyDescent="0.15">
      <c r="B284" s="106"/>
      <c r="E284" s="106"/>
      <c r="F284" s="106"/>
      <c r="G284" s="106"/>
      <c r="H284" s="106"/>
      <c r="I284" s="106"/>
      <c r="J284" s="106"/>
      <c r="K284" s="106"/>
      <c r="L284" s="106"/>
      <c r="O284" s="106"/>
      <c r="P284" s="106"/>
      <c r="Q284" s="106"/>
    </row>
    <row r="285" spans="2:17" x14ac:dyDescent="0.15">
      <c r="B285" s="106"/>
      <c r="E285" s="106"/>
      <c r="F285" s="106"/>
      <c r="G285" s="106"/>
      <c r="H285" s="106"/>
      <c r="I285" s="106"/>
      <c r="J285" s="106"/>
      <c r="K285" s="106"/>
      <c r="L285" s="106"/>
      <c r="O285" s="106"/>
      <c r="P285" s="106"/>
      <c r="Q285" s="106"/>
    </row>
    <row r="286" spans="2:17" x14ac:dyDescent="0.15">
      <c r="B286" s="106"/>
      <c r="E286" s="106"/>
      <c r="F286" s="106"/>
      <c r="G286" s="106"/>
      <c r="H286" s="106"/>
      <c r="I286" s="106"/>
      <c r="J286" s="106"/>
      <c r="K286" s="106"/>
      <c r="L286" s="106"/>
      <c r="O286" s="106"/>
      <c r="P286" s="106"/>
      <c r="Q286" s="106"/>
    </row>
    <row r="287" spans="2:17" x14ac:dyDescent="0.15">
      <c r="B287" s="106"/>
      <c r="E287" s="106"/>
      <c r="F287" s="106"/>
      <c r="G287" s="106"/>
      <c r="H287" s="106"/>
      <c r="I287" s="106"/>
      <c r="J287" s="106"/>
      <c r="K287" s="106"/>
      <c r="L287" s="106"/>
      <c r="O287" s="106"/>
      <c r="P287" s="106"/>
      <c r="Q287" s="106"/>
    </row>
    <row r="288" spans="2:17" x14ac:dyDescent="0.15">
      <c r="B288" s="106"/>
      <c r="E288" s="106"/>
      <c r="F288" s="106"/>
      <c r="G288" s="106"/>
      <c r="H288" s="106"/>
      <c r="I288" s="106"/>
      <c r="J288" s="106"/>
      <c r="K288" s="106"/>
      <c r="L288" s="106"/>
      <c r="O288" s="106"/>
      <c r="P288" s="106"/>
      <c r="Q288" s="106"/>
    </row>
    <row r="289" spans="2:17" x14ac:dyDescent="0.15">
      <c r="B289" s="106"/>
      <c r="E289" s="106"/>
      <c r="F289" s="106"/>
      <c r="G289" s="106"/>
      <c r="H289" s="106"/>
      <c r="I289" s="106"/>
      <c r="J289" s="106"/>
      <c r="K289" s="106"/>
      <c r="L289" s="106"/>
      <c r="O289" s="106"/>
      <c r="P289" s="106"/>
      <c r="Q289" s="106"/>
    </row>
    <row r="290" spans="2:17" x14ac:dyDescent="0.15">
      <c r="B290" s="106"/>
      <c r="E290" s="106"/>
      <c r="F290" s="106"/>
      <c r="G290" s="106"/>
      <c r="H290" s="106"/>
      <c r="I290" s="106"/>
      <c r="J290" s="106"/>
      <c r="K290" s="106"/>
      <c r="L290" s="106"/>
      <c r="O290" s="106"/>
      <c r="P290" s="106"/>
      <c r="Q290" s="106"/>
    </row>
    <row r="291" spans="2:17" x14ac:dyDescent="0.15">
      <c r="B291" s="106"/>
      <c r="E291" s="106"/>
      <c r="F291" s="106"/>
      <c r="G291" s="106"/>
      <c r="H291" s="106"/>
      <c r="I291" s="106"/>
      <c r="J291" s="106"/>
      <c r="K291" s="106"/>
      <c r="L291" s="106"/>
      <c r="O291" s="106"/>
      <c r="P291" s="106"/>
      <c r="Q291" s="106"/>
    </row>
    <row r="292" spans="2:17" x14ac:dyDescent="0.15">
      <c r="B292" s="106"/>
      <c r="E292" s="106"/>
      <c r="F292" s="106"/>
      <c r="G292" s="106"/>
      <c r="H292" s="106"/>
      <c r="I292" s="106"/>
      <c r="J292" s="106"/>
      <c r="K292" s="106"/>
      <c r="L292" s="106"/>
      <c r="O292" s="106"/>
      <c r="P292" s="106"/>
      <c r="Q292" s="106"/>
    </row>
    <row r="293" spans="2:17" x14ac:dyDescent="0.15">
      <c r="B293" s="106"/>
      <c r="E293" s="106"/>
      <c r="F293" s="106"/>
      <c r="G293" s="106"/>
      <c r="H293" s="106"/>
      <c r="I293" s="106"/>
      <c r="J293" s="106"/>
      <c r="K293" s="106"/>
      <c r="L293" s="106"/>
      <c r="O293" s="106"/>
      <c r="P293" s="106"/>
      <c r="Q293" s="106"/>
    </row>
    <row r="294" spans="2:17" x14ac:dyDescent="0.15">
      <c r="B294" s="106"/>
      <c r="E294" s="106"/>
      <c r="F294" s="106"/>
      <c r="G294" s="106"/>
      <c r="H294" s="106"/>
      <c r="I294" s="106"/>
      <c r="J294" s="106"/>
      <c r="K294" s="106"/>
      <c r="L294" s="106"/>
      <c r="O294" s="106"/>
      <c r="P294" s="106"/>
      <c r="Q294" s="106"/>
    </row>
    <row r="295" spans="2:17" x14ac:dyDescent="0.15">
      <c r="B295" s="106"/>
      <c r="E295" s="106"/>
      <c r="F295" s="106"/>
      <c r="G295" s="106"/>
      <c r="H295" s="106"/>
      <c r="I295" s="106"/>
      <c r="J295" s="106"/>
      <c r="K295" s="106"/>
      <c r="L295" s="106"/>
      <c r="O295" s="106"/>
      <c r="P295" s="106"/>
      <c r="Q295" s="106"/>
    </row>
    <row r="296" spans="2:17" x14ac:dyDescent="0.15">
      <c r="B296" s="106"/>
      <c r="E296" s="106"/>
      <c r="F296" s="106"/>
      <c r="G296" s="106"/>
      <c r="H296" s="106"/>
      <c r="I296" s="106"/>
      <c r="J296" s="106"/>
      <c r="K296" s="106"/>
      <c r="L296" s="106"/>
      <c r="O296" s="106"/>
      <c r="P296" s="106"/>
      <c r="Q296" s="106"/>
    </row>
    <row r="297" spans="2:17" x14ac:dyDescent="0.15">
      <c r="B297" s="106"/>
      <c r="E297" s="106"/>
      <c r="F297" s="106"/>
      <c r="G297" s="106"/>
      <c r="H297" s="106"/>
      <c r="I297" s="106"/>
      <c r="J297" s="106"/>
      <c r="K297" s="106"/>
      <c r="L297" s="106"/>
      <c r="O297" s="106"/>
      <c r="P297" s="106"/>
      <c r="Q297" s="106"/>
    </row>
    <row r="298" spans="2:17" x14ac:dyDescent="0.15">
      <c r="B298" s="106"/>
      <c r="E298" s="106"/>
      <c r="F298" s="106"/>
      <c r="G298" s="106"/>
      <c r="H298" s="106"/>
      <c r="I298" s="106"/>
      <c r="J298" s="106"/>
      <c r="K298" s="106"/>
      <c r="L298" s="106"/>
      <c r="O298" s="106"/>
      <c r="P298" s="106"/>
      <c r="Q298" s="106"/>
    </row>
    <row r="299" spans="2:17" x14ac:dyDescent="0.15">
      <c r="B299" s="106"/>
      <c r="E299" s="106"/>
      <c r="F299" s="106"/>
      <c r="G299" s="106"/>
      <c r="H299" s="106"/>
      <c r="I299" s="106"/>
      <c r="J299" s="106"/>
      <c r="K299" s="106"/>
      <c r="L299" s="106"/>
      <c r="O299" s="106"/>
      <c r="P299" s="106"/>
      <c r="Q299" s="106"/>
    </row>
    <row r="300" spans="2:17" x14ac:dyDescent="0.15">
      <c r="B300" s="106"/>
      <c r="E300" s="106"/>
      <c r="F300" s="106"/>
      <c r="G300" s="106"/>
      <c r="H300" s="106"/>
      <c r="I300" s="106"/>
      <c r="J300" s="106"/>
      <c r="K300" s="106"/>
      <c r="L300" s="106"/>
      <c r="O300" s="106"/>
      <c r="P300" s="106"/>
      <c r="Q300" s="106"/>
    </row>
    <row r="301" spans="2:17" x14ac:dyDescent="0.15">
      <c r="B301" s="106"/>
      <c r="E301" s="106"/>
      <c r="F301" s="106"/>
      <c r="G301" s="106"/>
      <c r="H301" s="106"/>
      <c r="I301" s="106"/>
      <c r="J301" s="106"/>
      <c r="K301" s="106"/>
      <c r="L301" s="106"/>
      <c r="O301" s="106"/>
      <c r="P301" s="106"/>
      <c r="Q301" s="106"/>
    </row>
    <row r="302" spans="2:17" x14ac:dyDescent="0.15">
      <c r="B302" s="106"/>
      <c r="E302" s="106"/>
      <c r="F302" s="106"/>
      <c r="G302" s="106"/>
      <c r="H302" s="106"/>
      <c r="I302" s="106"/>
      <c r="J302" s="106"/>
      <c r="K302" s="106"/>
      <c r="L302" s="106"/>
      <c r="O302" s="106"/>
      <c r="P302" s="106"/>
      <c r="Q302" s="106"/>
    </row>
    <row r="303" spans="2:17" x14ac:dyDescent="0.15">
      <c r="B303" s="106"/>
      <c r="E303" s="106"/>
      <c r="F303" s="106"/>
      <c r="G303" s="106"/>
      <c r="H303" s="106"/>
      <c r="I303" s="106"/>
      <c r="J303" s="106"/>
      <c r="K303" s="106"/>
      <c r="L303" s="106"/>
      <c r="O303" s="106"/>
      <c r="P303" s="106"/>
      <c r="Q303" s="106"/>
    </row>
    <row r="304" spans="2:17" x14ac:dyDescent="0.15">
      <c r="B304" s="106"/>
      <c r="E304" s="106"/>
      <c r="F304" s="106"/>
      <c r="G304" s="106"/>
      <c r="H304" s="106"/>
      <c r="I304" s="106"/>
      <c r="J304" s="106"/>
      <c r="K304" s="106"/>
      <c r="L304" s="106"/>
      <c r="O304" s="106"/>
      <c r="P304" s="106"/>
      <c r="Q304" s="106"/>
    </row>
    <row r="305" spans="2:17" x14ac:dyDescent="0.15">
      <c r="B305" s="106"/>
      <c r="E305" s="106"/>
      <c r="F305" s="106"/>
      <c r="G305" s="106"/>
      <c r="H305" s="106"/>
      <c r="I305" s="106"/>
      <c r="J305" s="106"/>
      <c r="K305" s="106"/>
      <c r="L305" s="106"/>
      <c r="O305" s="106"/>
      <c r="P305" s="106"/>
      <c r="Q305" s="106"/>
    </row>
    <row r="306" spans="2:17" x14ac:dyDescent="0.15">
      <c r="B306" s="106"/>
      <c r="E306" s="106"/>
      <c r="F306" s="106"/>
      <c r="G306" s="106"/>
      <c r="H306" s="106"/>
      <c r="I306" s="106"/>
      <c r="J306" s="106"/>
      <c r="K306" s="106"/>
      <c r="L306" s="106"/>
      <c r="O306" s="106"/>
      <c r="P306" s="106"/>
      <c r="Q306" s="106"/>
    </row>
    <row r="307" spans="2:17" x14ac:dyDescent="0.15">
      <c r="B307" s="106"/>
      <c r="E307" s="106"/>
      <c r="F307" s="106"/>
      <c r="G307" s="106"/>
      <c r="H307" s="106"/>
      <c r="I307" s="106"/>
      <c r="J307" s="106"/>
      <c r="K307" s="106"/>
      <c r="L307" s="106"/>
      <c r="O307" s="106"/>
      <c r="P307" s="106"/>
      <c r="Q307" s="106"/>
    </row>
    <row r="308" spans="2:17" x14ac:dyDescent="0.15">
      <c r="B308" s="106"/>
      <c r="E308" s="106"/>
      <c r="F308" s="106"/>
      <c r="G308" s="106"/>
      <c r="H308" s="106"/>
      <c r="I308" s="106"/>
      <c r="J308" s="106"/>
      <c r="K308" s="106"/>
      <c r="L308" s="106"/>
      <c r="O308" s="106"/>
      <c r="P308" s="106"/>
      <c r="Q308" s="106"/>
    </row>
    <row r="309" spans="2:17" x14ac:dyDescent="0.15">
      <c r="B309" s="106"/>
      <c r="E309" s="106"/>
      <c r="F309" s="106"/>
      <c r="G309" s="106"/>
      <c r="H309" s="106"/>
      <c r="I309" s="106"/>
      <c r="J309" s="106"/>
      <c r="K309" s="106"/>
      <c r="L309" s="106"/>
      <c r="O309" s="106"/>
      <c r="P309" s="106"/>
      <c r="Q309" s="106"/>
    </row>
    <row r="310" spans="2:17" x14ac:dyDescent="0.15">
      <c r="B310" s="106"/>
      <c r="E310" s="106"/>
      <c r="F310" s="106"/>
      <c r="G310" s="106"/>
      <c r="H310" s="106"/>
      <c r="I310" s="106"/>
      <c r="J310" s="106"/>
      <c r="K310" s="106"/>
      <c r="L310" s="106"/>
      <c r="O310" s="106"/>
      <c r="P310" s="106"/>
      <c r="Q310" s="106"/>
    </row>
    <row r="311" spans="2:17" x14ac:dyDescent="0.15">
      <c r="B311" s="106"/>
      <c r="E311" s="106"/>
      <c r="F311" s="106"/>
      <c r="G311" s="106"/>
      <c r="H311" s="106"/>
      <c r="I311" s="106"/>
      <c r="J311" s="106"/>
      <c r="K311" s="106"/>
      <c r="L311" s="106"/>
      <c r="O311" s="106"/>
      <c r="P311" s="106"/>
      <c r="Q311" s="106"/>
    </row>
    <row r="312" spans="2:17" x14ac:dyDescent="0.15">
      <c r="B312" s="106"/>
      <c r="E312" s="106"/>
      <c r="F312" s="106"/>
      <c r="G312" s="106"/>
      <c r="H312" s="106"/>
      <c r="I312" s="106"/>
      <c r="J312" s="106"/>
      <c r="K312" s="106"/>
      <c r="L312" s="106"/>
      <c r="O312" s="106"/>
      <c r="P312" s="106"/>
      <c r="Q312" s="106"/>
    </row>
    <row r="313" spans="2:17" x14ac:dyDescent="0.15">
      <c r="B313" s="106"/>
      <c r="E313" s="106"/>
      <c r="F313" s="106"/>
      <c r="G313" s="106"/>
      <c r="H313" s="106"/>
      <c r="I313" s="106"/>
      <c r="J313" s="106"/>
      <c r="K313" s="106"/>
      <c r="L313" s="106"/>
      <c r="O313" s="106"/>
      <c r="P313" s="106"/>
      <c r="Q313" s="106"/>
    </row>
    <row r="314" spans="2:17" x14ac:dyDescent="0.15">
      <c r="B314" s="106"/>
      <c r="E314" s="106"/>
      <c r="F314" s="106"/>
      <c r="G314" s="106"/>
      <c r="H314" s="106"/>
      <c r="I314" s="106"/>
      <c r="J314" s="106"/>
      <c r="K314" s="106"/>
      <c r="L314" s="106"/>
      <c r="O314" s="106"/>
      <c r="P314" s="106"/>
      <c r="Q314" s="106"/>
    </row>
    <row r="315" spans="2:17" x14ac:dyDescent="0.15">
      <c r="B315" s="106"/>
      <c r="E315" s="106"/>
      <c r="F315" s="106"/>
      <c r="G315" s="106"/>
      <c r="H315" s="106"/>
      <c r="I315" s="106"/>
      <c r="J315" s="106"/>
      <c r="K315" s="106"/>
      <c r="L315" s="106"/>
      <c r="O315" s="106"/>
      <c r="P315" s="106"/>
      <c r="Q315" s="106"/>
    </row>
    <row r="316" spans="2:17" x14ac:dyDescent="0.15">
      <c r="B316" s="106"/>
      <c r="E316" s="106"/>
      <c r="F316" s="106"/>
      <c r="G316" s="106"/>
      <c r="H316" s="106"/>
      <c r="I316" s="106"/>
      <c r="J316" s="106"/>
      <c r="K316" s="106"/>
      <c r="L316" s="106"/>
      <c r="O316" s="106"/>
      <c r="P316" s="106"/>
      <c r="Q316" s="106"/>
    </row>
    <row r="317" spans="2:17" x14ac:dyDescent="0.15">
      <c r="B317" s="106"/>
      <c r="E317" s="106"/>
      <c r="F317" s="106"/>
      <c r="G317" s="106"/>
      <c r="H317" s="106"/>
      <c r="I317" s="106"/>
      <c r="J317" s="106"/>
      <c r="K317" s="106"/>
      <c r="L317" s="106"/>
      <c r="O317" s="106"/>
      <c r="P317" s="106"/>
      <c r="Q317" s="106"/>
    </row>
    <row r="318" spans="2:17" x14ac:dyDescent="0.15">
      <c r="B318" s="106"/>
      <c r="E318" s="106"/>
      <c r="F318" s="106"/>
      <c r="G318" s="106"/>
      <c r="H318" s="106"/>
      <c r="I318" s="106"/>
      <c r="J318" s="106"/>
      <c r="K318" s="106"/>
      <c r="L318" s="106"/>
      <c r="O318" s="106"/>
      <c r="P318" s="106"/>
      <c r="Q318" s="106"/>
    </row>
    <row r="319" spans="2:17" x14ac:dyDescent="0.15">
      <c r="B319" s="106"/>
      <c r="E319" s="106"/>
      <c r="F319" s="106"/>
      <c r="G319" s="106"/>
      <c r="H319" s="106"/>
      <c r="I319" s="106"/>
      <c r="J319" s="106"/>
      <c r="K319" s="106"/>
      <c r="L319" s="106"/>
      <c r="O319" s="106"/>
      <c r="P319" s="106"/>
      <c r="Q319" s="106"/>
    </row>
    <row r="320" spans="2:17" x14ac:dyDescent="0.15">
      <c r="B320" s="106"/>
      <c r="E320" s="106"/>
      <c r="F320" s="106"/>
      <c r="G320" s="106"/>
      <c r="H320" s="106"/>
      <c r="I320" s="106"/>
      <c r="J320" s="106"/>
      <c r="K320" s="106"/>
      <c r="L320" s="106"/>
      <c r="O320" s="106"/>
      <c r="P320" s="106"/>
      <c r="Q320" s="106"/>
    </row>
    <row r="321" spans="2:17" x14ac:dyDescent="0.15">
      <c r="B321" s="106"/>
      <c r="E321" s="106"/>
      <c r="F321" s="106"/>
      <c r="G321" s="106"/>
      <c r="H321" s="106"/>
      <c r="I321" s="106"/>
      <c r="J321" s="106"/>
      <c r="K321" s="106"/>
      <c r="L321" s="106"/>
      <c r="O321" s="106"/>
      <c r="P321" s="106"/>
      <c r="Q321" s="106"/>
    </row>
    <row r="322" spans="2:17" x14ac:dyDescent="0.15">
      <c r="B322" s="106"/>
      <c r="E322" s="106"/>
      <c r="F322" s="106"/>
      <c r="G322" s="106"/>
      <c r="H322" s="106"/>
      <c r="I322" s="106"/>
      <c r="J322" s="106"/>
      <c r="K322" s="106"/>
      <c r="L322" s="106"/>
      <c r="O322" s="106"/>
      <c r="P322" s="106"/>
      <c r="Q322" s="106"/>
    </row>
    <row r="323" spans="2:17" x14ac:dyDescent="0.15">
      <c r="B323" s="106"/>
      <c r="E323" s="106"/>
      <c r="F323" s="106"/>
      <c r="G323" s="106"/>
      <c r="H323" s="106"/>
      <c r="I323" s="106"/>
      <c r="J323" s="106"/>
      <c r="K323" s="106"/>
      <c r="L323" s="106"/>
      <c r="O323" s="106"/>
      <c r="P323" s="106"/>
      <c r="Q323" s="106"/>
    </row>
    <row r="324" spans="2:17" x14ac:dyDescent="0.15">
      <c r="B324" s="106"/>
      <c r="E324" s="106"/>
      <c r="F324" s="106"/>
      <c r="G324" s="106"/>
      <c r="H324" s="106"/>
      <c r="I324" s="106"/>
      <c r="J324" s="106"/>
      <c r="K324" s="106"/>
      <c r="L324" s="106"/>
      <c r="O324" s="106"/>
      <c r="P324" s="106"/>
      <c r="Q324" s="106"/>
    </row>
    <row r="325" spans="2:17" x14ac:dyDescent="0.15">
      <c r="B325" s="106"/>
      <c r="E325" s="106"/>
      <c r="F325" s="106"/>
      <c r="G325" s="106"/>
      <c r="H325" s="106"/>
      <c r="I325" s="106"/>
      <c r="J325" s="106"/>
      <c r="K325" s="106"/>
      <c r="L325" s="106"/>
      <c r="O325" s="106"/>
      <c r="P325" s="106"/>
      <c r="Q325" s="106"/>
    </row>
    <row r="326" spans="2:17" x14ac:dyDescent="0.15">
      <c r="B326" s="106"/>
      <c r="E326" s="106"/>
      <c r="F326" s="106"/>
      <c r="G326" s="106"/>
      <c r="H326" s="106"/>
      <c r="I326" s="106"/>
      <c r="J326" s="106"/>
      <c r="K326" s="106"/>
      <c r="L326" s="106"/>
      <c r="O326" s="106"/>
      <c r="P326" s="106"/>
      <c r="Q326" s="106"/>
    </row>
    <row r="327" spans="2:17" x14ac:dyDescent="0.15">
      <c r="B327" s="106"/>
      <c r="E327" s="106"/>
      <c r="F327" s="106"/>
      <c r="G327" s="106"/>
      <c r="H327" s="106"/>
      <c r="I327" s="106"/>
      <c r="J327" s="106"/>
      <c r="K327" s="106"/>
      <c r="L327" s="106"/>
      <c r="O327" s="106"/>
      <c r="P327" s="106"/>
      <c r="Q327" s="106"/>
    </row>
    <row r="328" spans="2:17" x14ac:dyDescent="0.15">
      <c r="B328" s="106"/>
      <c r="E328" s="106"/>
      <c r="F328" s="106"/>
      <c r="G328" s="106"/>
      <c r="H328" s="106"/>
      <c r="I328" s="106"/>
      <c r="J328" s="106"/>
      <c r="K328" s="106"/>
      <c r="L328" s="106"/>
      <c r="O328" s="106"/>
      <c r="P328" s="106"/>
      <c r="Q328" s="106"/>
    </row>
    <row r="329" spans="2:17" x14ac:dyDescent="0.15">
      <c r="B329" s="106"/>
      <c r="E329" s="106"/>
      <c r="F329" s="106"/>
      <c r="G329" s="106"/>
      <c r="H329" s="106"/>
      <c r="I329" s="106"/>
      <c r="J329" s="106"/>
      <c r="K329" s="106"/>
      <c r="L329" s="106"/>
      <c r="O329" s="106"/>
      <c r="P329" s="106"/>
      <c r="Q329" s="106"/>
    </row>
    <row r="330" spans="2:17" x14ac:dyDescent="0.15">
      <c r="B330" s="106"/>
      <c r="E330" s="106"/>
      <c r="F330" s="106"/>
      <c r="G330" s="106"/>
      <c r="H330" s="106"/>
      <c r="I330" s="106"/>
      <c r="J330" s="106"/>
      <c r="K330" s="106"/>
      <c r="L330" s="106"/>
      <c r="O330" s="106"/>
      <c r="P330" s="106"/>
      <c r="Q330" s="106"/>
    </row>
    <row r="331" spans="2:17" x14ac:dyDescent="0.15">
      <c r="B331" s="106"/>
      <c r="E331" s="106"/>
      <c r="F331" s="106"/>
      <c r="G331" s="106"/>
      <c r="H331" s="106"/>
      <c r="I331" s="106"/>
      <c r="J331" s="106"/>
      <c r="K331" s="106"/>
      <c r="L331" s="106"/>
      <c r="O331" s="106"/>
      <c r="P331" s="106"/>
      <c r="Q331" s="106"/>
    </row>
    <row r="332" spans="2:17" x14ac:dyDescent="0.15">
      <c r="B332" s="106"/>
      <c r="E332" s="106"/>
      <c r="F332" s="106"/>
      <c r="G332" s="106"/>
      <c r="H332" s="106"/>
      <c r="I332" s="106"/>
      <c r="J332" s="106"/>
      <c r="K332" s="106"/>
      <c r="L332" s="106"/>
      <c r="O332" s="106"/>
      <c r="P332" s="106"/>
      <c r="Q332" s="106"/>
    </row>
    <row r="333" spans="2:17" x14ac:dyDescent="0.15">
      <c r="B333" s="106"/>
      <c r="E333" s="106"/>
      <c r="F333" s="106"/>
      <c r="G333" s="106"/>
      <c r="H333" s="106"/>
      <c r="I333" s="106"/>
      <c r="J333" s="106"/>
      <c r="K333" s="106"/>
      <c r="L333" s="106"/>
      <c r="O333" s="106"/>
      <c r="P333" s="106"/>
      <c r="Q333" s="106"/>
    </row>
    <row r="334" spans="2:17" x14ac:dyDescent="0.15">
      <c r="B334" s="106"/>
      <c r="E334" s="106"/>
      <c r="F334" s="106"/>
      <c r="G334" s="106"/>
      <c r="H334" s="106"/>
      <c r="I334" s="106"/>
      <c r="J334" s="106"/>
      <c r="K334" s="106"/>
      <c r="L334" s="106"/>
      <c r="O334" s="106"/>
      <c r="P334" s="106"/>
      <c r="Q334" s="106"/>
    </row>
    <row r="335" spans="2:17" x14ac:dyDescent="0.15">
      <c r="B335" s="106"/>
      <c r="E335" s="106"/>
      <c r="F335" s="106"/>
      <c r="G335" s="106"/>
      <c r="H335" s="106"/>
      <c r="I335" s="106"/>
      <c r="J335" s="106"/>
      <c r="K335" s="106"/>
      <c r="L335" s="106"/>
      <c r="O335" s="106"/>
      <c r="P335" s="106"/>
      <c r="Q335" s="106"/>
    </row>
    <row r="336" spans="2:17" x14ac:dyDescent="0.15">
      <c r="B336" s="106"/>
      <c r="E336" s="106"/>
      <c r="F336" s="106"/>
      <c r="G336" s="106"/>
      <c r="H336" s="106"/>
      <c r="I336" s="106"/>
      <c r="J336" s="106"/>
      <c r="K336" s="106"/>
      <c r="L336" s="106"/>
      <c r="O336" s="106"/>
      <c r="P336" s="106"/>
      <c r="Q336" s="106"/>
    </row>
    <row r="337" spans="2:17" x14ac:dyDescent="0.15">
      <c r="B337" s="106"/>
      <c r="E337" s="106"/>
      <c r="F337" s="106"/>
      <c r="G337" s="106"/>
      <c r="H337" s="106"/>
      <c r="I337" s="106"/>
      <c r="J337" s="106"/>
      <c r="K337" s="106"/>
      <c r="L337" s="106"/>
      <c r="O337" s="106"/>
      <c r="P337" s="106"/>
      <c r="Q337" s="106"/>
    </row>
    <row r="338" spans="2:17" x14ac:dyDescent="0.15">
      <c r="B338" s="106"/>
      <c r="E338" s="106"/>
      <c r="F338" s="106"/>
      <c r="G338" s="106"/>
      <c r="H338" s="106"/>
      <c r="I338" s="106"/>
      <c r="J338" s="106"/>
      <c r="K338" s="106"/>
      <c r="L338" s="106"/>
      <c r="O338" s="106"/>
      <c r="P338" s="106"/>
      <c r="Q338" s="106"/>
    </row>
    <row r="339" spans="2:17" x14ac:dyDescent="0.15">
      <c r="B339" s="106"/>
      <c r="E339" s="106"/>
      <c r="F339" s="106"/>
      <c r="G339" s="106"/>
      <c r="H339" s="106"/>
      <c r="I339" s="106"/>
      <c r="J339" s="106"/>
      <c r="K339" s="106"/>
      <c r="L339" s="106"/>
      <c r="O339" s="106"/>
      <c r="P339" s="106"/>
      <c r="Q339" s="106"/>
    </row>
    <row r="340" spans="2:17" x14ac:dyDescent="0.15">
      <c r="B340" s="106"/>
      <c r="E340" s="106"/>
      <c r="F340" s="106"/>
      <c r="G340" s="106"/>
      <c r="H340" s="106"/>
      <c r="I340" s="106"/>
      <c r="J340" s="106"/>
      <c r="K340" s="106"/>
      <c r="L340" s="106"/>
      <c r="O340" s="106"/>
      <c r="P340" s="106"/>
      <c r="Q340" s="106"/>
    </row>
    <row r="341" spans="2:17" x14ac:dyDescent="0.15">
      <c r="B341" s="106"/>
      <c r="E341" s="106"/>
      <c r="F341" s="106"/>
      <c r="G341" s="106"/>
      <c r="H341" s="106"/>
      <c r="I341" s="106"/>
      <c r="J341" s="106"/>
      <c r="K341" s="106"/>
      <c r="L341" s="106"/>
      <c r="O341" s="106"/>
      <c r="P341" s="106"/>
      <c r="Q341" s="106"/>
    </row>
    <row r="342" spans="2:17" x14ac:dyDescent="0.15">
      <c r="B342" s="106"/>
      <c r="E342" s="106"/>
      <c r="F342" s="106"/>
      <c r="G342" s="106"/>
      <c r="H342" s="106"/>
      <c r="I342" s="106"/>
      <c r="J342" s="106"/>
      <c r="K342" s="106"/>
      <c r="L342" s="106"/>
      <c r="O342" s="106"/>
      <c r="P342" s="106"/>
      <c r="Q342" s="106"/>
    </row>
    <row r="343" spans="2:17" x14ac:dyDescent="0.15">
      <c r="B343" s="106"/>
      <c r="E343" s="106"/>
      <c r="F343" s="106"/>
      <c r="G343" s="106"/>
      <c r="H343" s="106"/>
      <c r="I343" s="106"/>
      <c r="J343" s="106"/>
      <c r="K343" s="106"/>
      <c r="L343" s="106"/>
      <c r="O343" s="106"/>
      <c r="P343" s="106"/>
      <c r="Q343" s="106"/>
    </row>
    <row r="344" spans="2:17" x14ac:dyDescent="0.15">
      <c r="B344" s="106"/>
      <c r="E344" s="106"/>
      <c r="F344" s="106"/>
      <c r="G344" s="106"/>
      <c r="H344" s="106"/>
      <c r="I344" s="106"/>
      <c r="J344" s="106"/>
      <c r="K344" s="106"/>
      <c r="L344" s="106"/>
      <c r="O344" s="106"/>
      <c r="P344" s="106"/>
      <c r="Q344" s="106"/>
    </row>
    <row r="345" spans="2:17" x14ac:dyDescent="0.15">
      <c r="B345" s="106"/>
      <c r="E345" s="106"/>
      <c r="F345" s="106"/>
      <c r="G345" s="106"/>
      <c r="H345" s="106"/>
      <c r="I345" s="106"/>
      <c r="J345" s="106"/>
      <c r="K345" s="106"/>
      <c r="L345" s="106"/>
      <c r="O345" s="106"/>
      <c r="P345" s="106"/>
      <c r="Q345" s="106"/>
    </row>
    <row r="346" spans="2:17" x14ac:dyDescent="0.15">
      <c r="B346" s="106"/>
      <c r="E346" s="106"/>
      <c r="F346" s="106"/>
      <c r="G346" s="106"/>
      <c r="H346" s="106"/>
      <c r="I346" s="106"/>
      <c r="J346" s="106"/>
      <c r="K346" s="106"/>
      <c r="L346" s="106"/>
      <c r="O346" s="106"/>
      <c r="P346" s="106"/>
      <c r="Q346" s="106"/>
    </row>
    <row r="347" spans="2:17" x14ac:dyDescent="0.15">
      <c r="B347" s="106"/>
      <c r="E347" s="106"/>
      <c r="F347" s="106"/>
      <c r="G347" s="106"/>
      <c r="H347" s="106"/>
      <c r="I347" s="106"/>
      <c r="J347" s="106"/>
      <c r="K347" s="106"/>
      <c r="L347" s="106"/>
      <c r="O347" s="106"/>
      <c r="P347" s="106"/>
      <c r="Q347" s="106"/>
    </row>
    <row r="348" spans="2:17" x14ac:dyDescent="0.15">
      <c r="B348" s="106"/>
      <c r="E348" s="106"/>
      <c r="F348" s="106"/>
      <c r="G348" s="106"/>
      <c r="H348" s="106"/>
      <c r="I348" s="106"/>
      <c r="J348" s="106"/>
      <c r="K348" s="106"/>
      <c r="L348" s="106"/>
      <c r="O348" s="106"/>
      <c r="P348" s="106"/>
      <c r="Q348" s="106"/>
    </row>
    <row r="349" spans="2:17" x14ac:dyDescent="0.15">
      <c r="B349" s="106"/>
      <c r="E349" s="106"/>
      <c r="F349" s="106"/>
      <c r="G349" s="106"/>
      <c r="H349" s="106"/>
      <c r="I349" s="106"/>
      <c r="J349" s="106"/>
      <c r="K349" s="106"/>
      <c r="L349" s="106"/>
      <c r="O349" s="106"/>
      <c r="P349" s="106"/>
      <c r="Q349" s="106"/>
    </row>
    <row r="350" spans="2:17" x14ac:dyDescent="0.15">
      <c r="B350" s="106"/>
      <c r="E350" s="106"/>
      <c r="F350" s="106"/>
      <c r="G350" s="106"/>
      <c r="H350" s="106"/>
      <c r="I350" s="106"/>
      <c r="J350" s="106"/>
      <c r="K350" s="106"/>
      <c r="L350" s="106"/>
      <c r="O350" s="106"/>
      <c r="P350" s="106"/>
      <c r="Q350" s="106"/>
    </row>
    <row r="351" spans="2:17" x14ac:dyDescent="0.15">
      <c r="B351" s="106"/>
      <c r="E351" s="106"/>
      <c r="F351" s="106"/>
      <c r="G351" s="106"/>
      <c r="H351" s="106"/>
      <c r="I351" s="106"/>
      <c r="J351" s="106"/>
      <c r="K351" s="106"/>
      <c r="L351" s="106"/>
      <c r="O351" s="106"/>
      <c r="P351" s="106"/>
      <c r="Q351" s="106"/>
    </row>
    <row r="352" spans="2:17" x14ac:dyDescent="0.15">
      <c r="B352" s="106"/>
      <c r="E352" s="106"/>
      <c r="F352" s="106"/>
      <c r="G352" s="106"/>
      <c r="H352" s="106"/>
      <c r="I352" s="106"/>
      <c r="J352" s="106"/>
      <c r="K352" s="106"/>
      <c r="L352" s="106"/>
      <c r="O352" s="106"/>
      <c r="P352" s="106"/>
      <c r="Q352" s="106"/>
    </row>
    <row r="353" spans="2:17" x14ac:dyDescent="0.15">
      <c r="B353" s="106"/>
      <c r="E353" s="106"/>
      <c r="F353" s="106"/>
      <c r="G353" s="106"/>
      <c r="H353" s="106"/>
      <c r="I353" s="106"/>
      <c r="J353" s="106"/>
      <c r="K353" s="106"/>
      <c r="L353" s="106"/>
      <c r="O353" s="106"/>
      <c r="P353" s="106"/>
      <c r="Q353" s="106"/>
    </row>
    <row r="354" spans="2:17" x14ac:dyDescent="0.15">
      <c r="B354" s="106"/>
      <c r="E354" s="106"/>
      <c r="F354" s="106"/>
      <c r="G354" s="106"/>
      <c r="H354" s="106"/>
      <c r="I354" s="106"/>
      <c r="J354" s="106"/>
      <c r="K354" s="106"/>
      <c r="L354" s="106"/>
      <c r="O354" s="106"/>
      <c r="P354" s="106"/>
      <c r="Q354" s="106"/>
    </row>
    <row r="355" spans="2:17" x14ac:dyDescent="0.15">
      <c r="B355" s="106"/>
      <c r="E355" s="106"/>
      <c r="F355" s="106"/>
      <c r="G355" s="106"/>
      <c r="H355" s="106"/>
      <c r="I355" s="106"/>
      <c r="J355" s="106"/>
      <c r="K355" s="106"/>
      <c r="L355" s="106"/>
      <c r="O355" s="106"/>
      <c r="P355" s="106"/>
      <c r="Q355" s="106"/>
    </row>
    <row r="356" spans="2:17" x14ac:dyDescent="0.15">
      <c r="B356" s="106"/>
      <c r="E356" s="106"/>
      <c r="F356" s="106"/>
      <c r="G356" s="106"/>
      <c r="H356" s="106"/>
      <c r="I356" s="106"/>
      <c r="J356" s="106"/>
      <c r="K356" s="106"/>
      <c r="L356" s="106"/>
      <c r="O356" s="106"/>
      <c r="P356" s="106"/>
      <c r="Q356" s="106"/>
    </row>
    <row r="357" spans="2:17" x14ac:dyDescent="0.15">
      <c r="B357" s="106"/>
      <c r="E357" s="106"/>
      <c r="F357" s="106"/>
      <c r="G357" s="106"/>
      <c r="H357" s="106"/>
      <c r="I357" s="106"/>
      <c r="J357" s="106"/>
      <c r="K357" s="106"/>
      <c r="L357" s="106"/>
      <c r="O357" s="106"/>
      <c r="P357" s="106"/>
      <c r="Q357" s="106"/>
    </row>
    <row r="358" spans="2:17" x14ac:dyDescent="0.15">
      <c r="B358" s="106"/>
      <c r="E358" s="106"/>
      <c r="F358" s="106"/>
      <c r="G358" s="106"/>
      <c r="H358" s="106"/>
      <c r="I358" s="106"/>
      <c r="J358" s="106"/>
      <c r="K358" s="106"/>
      <c r="L358" s="106"/>
      <c r="O358" s="106"/>
      <c r="P358" s="106"/>
      <c r="Q358" s="106"/>
    </row>
    <row r="359" spans="2:17" x14ac:dyDescent="0.15">
      <c r="B359" s="106"/>
      <c r="E359" s="106"/>
      <c r="F359" s="106"/>
      <c r="G359" s="106"/>
      <c r="H359" s="106"/>
      <c r="I359" s="106"/>
      <c r="J359" s="106"/>
      <c r="K359" s="106"/>
      <c r="L359" s="106"/>
      <c r="O359" s="106"/>
      <c r="P359" s="106"/>
      <c r="Q359" s="106"/>
    </row>
    <row r="360" spans="2:17" x14ac:dyDescent="0.15">
      <c r="B360" s="106"/>
      <c r="E360" s="106"/>
      <c r="F360" s="106"/>
      <c r="G360" s="106"/>
      <c r="H360" s="106"/>
      <c r="I360" s="106"/>
      <c r="J360" s="106"/>
      <c r="K360" s="106"/>
      <c r="L360" s="106"/>
      <c r="O360" s="106"/>
      <c r="P360" s="106"/>
      <c r="Q360" s="106"/>
    </row>
    <row r="361" spans="2:17" x14ac:dyDescent="0.15">
      <c r="B361" s="106"/>
      <c r="E361" s="106"/>
      <c r="F361" s="106"/>
      <c r="G361" s="106"/>
      <c r="H361" s="106"/>
      <c r="I361" s="106"/>
      <c r="J361" s="106"/>
      <c r="K361" s="106"/>
      <c r="L361" s="106"/>
      <c r="O361" s="106"/>
      <c r="P361" s="106"/>
      <c r="Q361" s="106"/>
    </row>
    <row r="362" spans="2:17" x14ac:dyDescent="0.15">
      <c r="B362" s="106"/>
      <c r="E362" s="106"/>
      <c r="F362" s="106"/>
      <c r="G362" s="106"/>
      <c r="H362" s="106"/>
      <c r="I362" s="106"/>
      <c r="J362" s="106"/>
      <c r="K362" s="106"/>
      <c r="L362" s="106"/>
      <c r="O362" s="106"/>
      <c r="P362" s="106"/>
      <c r="Q362" s="106"/>
    </row>
    <row r="363" spans="2:17" x14ac:dyDescent="0.15">
      <c r="B363" s="106"/>
      <c r="E363" s="106"/>
      <c r="F363" s="106"/>
      <c r="G363" s="106"/>
      <c r="H363" s="106"/>
      <c r="I363" s="106"/>
      <c r="J363" s="106"/>
      <c r="K363" s="106"/>
      <c r="L363" s="106"/>
      <c r="O363" s="106"/>
      <c r="P363" s="106"/>
      <c r="Q363" s="106"/>
    </row>
    <row r="364" spans="2:17" x14ac:dyDescent="0.15">
      <c r="B364" s="106"/>
      <c r="E364" s="106"/>
      <c r="F364" s="106"/>
      <c r="G364" s="106"/>
      <c r="H364" s="106"/>
      <c r="I364" s="106"/>
      <c r="J364" s="106"/>
      <c r="K364" s="106"/>
      <c r="L364" s="106"/>
      <c r="O364" s="106"/>
      <c r="P364" s="106"/>
      <c r="Q364" s="106"/>
    </row>
    <row r="365" spans="2:17" x14ac:dyDescent="0.15">
      <c r="B365" s="106"/>
      <c r="E365" s="106"/>
      <c r="F365" s="106"/>
      <c r="G365" s="106"/>
      <c r="H365" s="106"/>
      <c r="I365" s="106"/>
      <c r="J365" s="106"/>
      <c r="K365" s="106"/>
      <c r="L365" s="106"/>
      <c r="O365" s="106"/>
      <c r="P365" s="106"/>
      <c r="Q365" s="106"/>
    </row>
    <row r="366" spans="2:17" x14ac:dyDescent="0.15">
      <c r="B366" s="106"/>
      <c r="E366" s="106"/>
      <c r="F366" s="106"/>
      <c r="G366" s="106"/>
      <c r="H366" s="106"/>
      <c r="I366" s="106"/>
      <c r="J366" s="106"/>
      <c r="K366" s="106"/>
      <c r="L366" s="106"/>
      <c r="O366" s="106"/>
      <c r="P366" s="106"/>
      <c r="Q366" s="106"/>
    </row>
    <row r="367" spans="2:17" x14ac:dyDescent="0.15">
      <c r="B367" s="106"/>
      <c r="E367" s="106"/>
      <c r="F367" s="106"/>
      <c r="G367" s="106"/>
      <c r="H367" s="106"/>
      <c r="I367" s="106"/>
      <c r="J367" s="106"/>
      <c r="K367" s="106"/>
      <c r="L367" s="106"/>
      <c r="O367" s="106"/>
      <c r="P367" s="106"/>
      <c r="Q367" s="106"/>
    </row>
    <row r="368" spans="2:17" x14ac:dyDescent="0.15">
      <c r="B368" s="106"/>
      <c r="E368" s="106"/>
      <c r="F368" s="106"/>
      <c r="G368" s="106"/>
      <c r="H368" s="106"/>
      <c r="I368" s="106"/>
      <c r="J368" s="106"/>
      <c r="K368" s="106"/>
      <c r="L368" s="106"/>
      <c r="O368" s="106"/>
      <c r="P368" s="106"/>
      <c r="Q368" s="106"/>
    </row>
    <row r="369" spans="2:17" x14ac:dyDescent="0.15">
      <c r="B369" s="106"/>
      <c r="E369" s="106"/>
      <c r="F369" s="106"/>
      <c r="G369" s="106"/>
      <c r="H369" s="106"/>
      <c r="I369" s="106"/>
      <c r="J369" s="106"/>
      <c r="K369" s="106"/>
      <c r="L369" s="106"/>
      <c r="O369" s="106"/>
      <c r="P369" s="106"/>
      <c r="Q369" s="106"/>
    </row>
    <row r="370" spans="2:17" x14ac:dyDescent="0.15">
      <c r="B370" s="106"/>
      <c r="E370" s="106"/>
      <c r="F370" s="106"/>
      <c r="G370" s="106"/>
      <c r="H370" s="106"/>
      <c r="I370" s="106"/>
      <c r="J370" s="106"/>
      <c r="K370" s="106"/>
      <c r="L370" s="106"/>
      <c r="O370" s="106"/>
      <c r="P370" s="106"/>
      <c r="Q370" s="106"/>
    </row>
    <row r="371" spans="2:17" x14ac:dyDescent="0.15">
      <c r="B371" s="106"/>
      <c r="E371" s="106"/>
      <c r="F371" s="106"/>
      <c r="G371" s="106"/>
      <c r="H371" s="106"/>
      <c r="I371" s="106"/>
      <c r="J371" s="106"/>
      <c r="K371" s="106"/>
      <c r="L371" s="106"/>
      <c r="O371" s="106"/>
      <c r="P371" s="106"/>
      <c r="Q371" s="106"/>
    </row>
    <row r="372" spans="2:17" x14ac:dyDescent="0.15">
      <c r="B372" s="106"/>
      <c r="E372" s="106"/>
      <c r="F372" s="106"/>
      <c r="G372" s="106"/>
      <c r="H372" s="106"/>
      <c r="I372" s="106"/>
      <c r="J372" s="106"/>
      <c r="K372" s="106"/>
      <c r="L372" s="106"/>
      <c r="O372" s="106"/>
      <c r="P372" s="106"/>
      <c r="Q372" s="106"/>
    </row>
    <row r="373" spans="2:17" x14ac:dyDescent="0.15">
      <c r="B373" s="106"/>
      <c r="E373" s="106"/>
      <c r="F373" s="106"/>
      <c r="G373" s="106"/>
      <c r="H373" s="106"/>
      <c r="I373" s="106"/>
      <c r="J373" s="106"/>
      <c r="K373" s="106"/>
      <c r="L373" s="106"/>
      <c r="O373" s="106"/>
      <c r="P373" s="106"/>
      <c r="Q373" s="106"/>
    </row>
    <row r="374" spans="2:17" x14ac:dyDescent="0.15">
      <c r="B374" s="106"/>
      <c r="E374" s="106"/>
      <c r="F374" s="106"/>
      <c r="G374" s="106"/>
      <c r="H374" s="106"/>
      <c r="I374" s="106"/>
      <c r="J374" s="106"/>
      <c r="K374" s="106"/>
      <c r="L374" s="106"/>
      <c r="O374" s="106"/>
      <c r="P374" s="106"/>
      <c r="Q374" s="106"/>
    </row>
    <row r="375" spans="2:17" x14ac:dyDescent="0.15">
      <c r="B375" s="106"/>
      <c r="E375" s="106"/>
      <c r="F375" s="106"/>
      <c r="G375" s="106"/>
      <c r="H375" s="106"/>
      <c r="I375" s="106"/>
      <c r="J375" s="106"/>
      <c r="K375" s="106"/>
      <c r="L375" s="106"/>
      <c r="O375" s="106"/>
      <c r="P375" s="106"/>
      <c r="Q375" s="106"/>
    </row>
    <row r="376" spans="2:17" x14ac:dyDescent="0.15">
      <c r="B376" s="106"/>
      <c r="E376" s="106"/>
      <c r="F376" s="106"/>
      <c r="G376" s="106"/>
      <c r="H376" s="106"/>
      <c r="I376" s="106"/>
      <c r="J376" s="106"/>
      <c r="K376" s="106"/>
      <c r="L376" s="106"/>
      <c r="O376" s="106"/>
      <c r="P376" s="106"/>
      <c r="Q376" s="106"/>
    </row>
    <row r="377" spans="2:17" x14ac:dyDescent="0.15">
      <c r="B377" s="106"/>
      <c r="E377" s="106"/>
      <c r="F377" s="106"/>
      <c r="G377" s="106"/>
      <c r="H377" s="106"/>
      <c r="I377" s="106"/>
      <c r="J377" s="106"/>
      <c r="K377" s="106"/>
      <c r="L377" s="106"/>
      <c r="O377" s="106"/>
      <c r="P377" s="106"/>
      <c r="Q377" s="106"/>
    </row>
    <row r="378" spans="2:17" x14ac:dyDescent="0.15">
      <c r="B378" s="106"/>
      <c r="E378" s="106"/>
      <c r="F378" s="106"/>
      <c r="G378" s="106"/>
      <c r="H378" s="106"/>
      <c r="I378" s="106"/>
      <c r="J378" s="106"/>
      <c r="K378" s="106"/>
      <c r="L378" s="106"/>
      <c r="O378" s="106"/>
      <c r="P378" s="106"/>
      <c r="Q378" s="106"/>
    </row>
    <row r="379" spans="2:17" x14ac:dyDescent="0.15">
      <c r="B379" s="106"/>
      <c r="E379" s="106"/>
      <c r="F379" s="106"/>
      <c r="G379" s="106"/>
      <c r="H379" s="106"/>
      <c r="I379" s="106"/>
      <c r="J379" s="106"/>
      <c r="K379" s="106"/>
      <c r="L379" s="106"/>
      <c r="O379" s="106"/>
      <c r="P379" s="106"/>
      <c r="Q379" s="106"/>
    </row>
    <row r="380" spans="2:17" x14ac:dyDescent="0.15">
      <c r="B380" s="106"/>
      <c r="E380" s="106"/>
      <c r="F380" s="106"/>
      <c r="G380" s="106"/>
      <c r="H380" s="106"/>
      <c r="I380" s="106"/>
      <c r="J380" s="106"/>
      <c r="K380" s="106"/>
      <c r="L380" s="106"/>
      <c r="O380" s="106"/>
      <c r="P380" s="106"/>
      <c r="Q380" s="106"/>
    </row>
    <row r="381" spans="2:17" x14ac:dyDescent="0.15">
      <c r="B381" s="106"/>
      <c r="E381" s="106"/>
      <c r="F381" s="106"/>
      <c r="G381" s="106"/>
      <c r="H381" s="106"/>
      <c r="I381" s="106"/>
      <c r="J381" s="106"/>
      <c r="K381" s="106"/>
      <c r="L381" s="106"/>
      <c r="O381" s="106"/>
      <c r="P381" s="106"/>
      <c r="Q381" s="106"/>
    </row>
    <row r="382" spans="2:17" x14ac:dyDescent="0.15">
      <c r="B382" s="106"/>
      <c r="E382" s="106"/>
      <c r="F382" s="106"/>
      <c r="G382" s="106"/>
      <c r="H382" s="106"/>
      <c r="I382" s="106"/>
      <c r="J382" s="106"/>
      <c r="K382" s="106"/>
      <c r="L382" s="106"/>
      <c r="O382" s="106"/>
      <c r="P382" s="106"/>
      <c r="Q382" s="106"/>
    </row>
    <row r="383" spans="2:17" x14ac:dyDescent="0.15">
      <c r="B383" s="106"/>
      <c r="E383" s="106"/>
      <c r="F383" s="106"/>
      <c r="G383" s="106"/>
      <c r="H383" s="106"/>
      <c r="I383" s="106"/>
      <c r="J383" s="106"/>
      <c r="K383" s="106"/>
      <c r="L383" s="106"/>
      <c r="O383" s="106"/>
      <c r="P383" s="106"/>
      <c r="Q383" s="106"/>
    </row>
    <row r="384" spans="2:17" x14ac:dyDescent="0.15">
      <c r="B384" s="106"/>
      <c r="E384" s="106"/>
      <c r="F384" s="106"/>
      <c r="G384" s="106"/>
      <c r="H384" s="106"/>
      <c r="I384" s="106"/>
      <c r="J384" s="106"/>
      <c r="K384" s="106"/>
      <c r="L384" s="106"/>
      <c r="O384" s="106"/>
      <c r="P384" s="106"/>
      <c r="Q384" s="106"/>
    </row>
    <row r="385" spans="2:17" x14ac:dyDescent="0.15">
      <c r="B385" s="106"/>
      <c r="E385" s="106"/>
      <c r="F385" s="106"/>
      <c r="G385" s="106"/>
      <c r="H385" s="106"/>
      <c r="I385" s="106"/>
      <c r="J385" s="106"/>
      <c r="K385" s="106"/>
      <c r="L385" s="106"/>
      <c r="O385" s="106"/>
      <c r="P385" s="106"/>
      <c r="Q385" s="106"/>
    </row>
    <row r="386" spans="2:17" x14ac:dyDescent="0.15">
      <c r="B386" s="106"/>
      <c r="E386" s="106"/>
      <c r="F386" s="106"/>
      <c r="G386" s="106"/>
      <c r="H386" s="106"/>
      <c r="I386" s="106"/>
      <c r="J386" s="106"/>
      <c r="K386" s="106"/>
      <c r="L386" s="106"/>
      <c r="O386" s="106"/>
      <c r="P386" s="106"/>
      <c r="Q386" s="106"/>
    </row>
    <row r="387" spans="2:17" x14ac:dyDescent="0.15">
      <c r="B387" s="106"/>
      <c r="E387" s="106"/>
      <c r="F387" s="106"/>
      <c r="G387" s="106"/>
      <c r="H387" s="106"/>
      <c r="I387" s="106"/>
      <c r="J387" s="106"/>
      <c r="K387" s="106"/>
      <c r="L387" s="106"/>
      <c r="O387" s="106"/>
      <c r="P387" s="106"/>
      <c r="Q387" s="106"/>
    </row>
    <row r="388" spans="2:17" x14ac:dyDescent="0.15">
      <c r="B388" s="106"/>
      <c r="E388" s="106"/>
      <c r="F388" s="106"/>
      <c r="G388" s="106"/>
      <c r="H388" s="106"/>
      <c r="I388" s="106"/>
      <c r="J388" s="106"/>
      <c r="K388" s="106"/>
      <c r="L388" s="106"/>
      <c r="O388" s="106"/>
      <c r="P388" s="106"/>
      <c r="Q388" s="106"/>
    </row>
    <row r="389" spans="2:17" x14ac:dyDescent="0.15">
      <c r="B389" s="106"/>
      <c r="E389" s="106"/>
      <c r="F389" s="106"/>
      <c r="G389" s="106"/>
      <c r="H389" s="106"/>
      <c r="I389" s="106"/>
      <c r="J389" s="106"/>
      <c r="K389" s="106"/>
      <c r="L389" s="106"/>
      <c r="O389" s="106"/>
      <c r="P389" s="106"/>
      <c r="Q389" s="106"/>
    </row>
    <row r="390" spans="2:17" x14ac:dyDescent="0.15">
      <c r="B390" s="106"/>
      <c r="E390" s="106"/>
      <c r="F390" s="106"/>
      <c r="G390" s="106"/>
      <c r="H390" s="106"/>
      <c r="I390" s="106"/>
      <c r="J390" s="106"/>
      <c r="K390" s="106"/>
      <c r="L390" s="106"/>
      <c r="O390" s="106"/>
      <c r="P390" s="106"/>
      <c r="Q390" s="106"/>
    </row>
    <row r="391" spans="2:17" x14ac:dyDescent="0.15">
      <c r="B391" s="106"/>
      <c r="E391" s="106"/>
      <c r="F391" s="106"/>
      <c r="G391" s="106"/>
      <c r="H391" s="106"/>
      <c r="I391" s="106"/>
      <c r="J391" s="106"/>
      <c r="K391" s="106"/>
      <c r="L391" s="106"/>
      <c r="O391" s="106"/>
      <c r="P391" s="106"/>
      <c r="Q391" s="106"/>
    </row>
    <row r="392" spans="2:17" x14ac:dyDescent="0.15">
      <c r="B392" s="106"/>
      <c r="E392" s="106"/>
      <c r="F392" s="106"/>
      <c r="G392" s="106"/>
      <c r="H392" s="106"/>
      <c r="I392" s="106"/>
      <c r="J392" s="106"/>
      <c r="K392" s="106"/>
      <c r="L392" s="106"/>
      <c r="O392" s="106"/>
      <c r="P392" s="106"/>
      <c r="Q392" s="106"/>
    </row>
    <row r="393" spans="2:17" x14ac:dyDescent="0.15">
      <c r="B393" s="106"/>
      <c r="E393" s="106"/>
      <c r="F393" s="106"/>
      <c r="G393" s="106"/>
      <c r="H393" s="106"/>
      <c r="I393" s="106"/>
      <c r="J393" s="106"/>
      <c r="K393" s="106"/>
      <c r="L393" s="106"/>
      <c r="O393" s="106"/>
      <c r="P393" s="106"/>
      <c r="Q393" s="106"/>
    </row>
    <row r="394" spans="2:17" x14ac:dyDescent="0.15">
      <c r="B394" s="106"/>
      <c r="E394" s="106"/>
      <c r="F394" s="106"/>
      <c r="G394" s="106"/>
      <c r="H394" s="106"/>
      <c r="I394" s="106"/>
      <c r="J394" s="106"/>
      <c r="K394" s="106"/>
      <c r="L394" s="106"/>
      <c r="O394" s="106"/>
      <c r="P394" s="106"/>
      <c r="Q394" s="106"/>
    </row>
    <row r="395" spans="2:17" x14ac:dyDescent="0.15">
      <c r="B395" s="106"/>
      <c r="E395" s="106"/>
      <c r="F395" s="106"/>
      <c r="G395" s="106"/>
      <c r="H395" s="106"/>
      <c r="I395" s="106"/>
      <c r="J395" s="106"/>
      <c r="K395" s="106"/>
      <c r="L395" s="106"/>
      <c r="O395" s="106"/>
      <c r="P395" s="106"/>
      <c r="Q395" s="106"/>
    </row>
    <row r="396" spans="2:17" x14ac:dyDescent="0.15">
      <c r="B396" s="106"/>
      <c r="E396" s="106"/>
      <c r="F396" s="106"/>
      <c r="G396" s="106"/>
      <c r="H396" s="106"/>
      <c r="I396" s="106"/>
      <c r="J396" s="106"/>
      <c r="K396" s="106"/>
      <c r="L396" s="106"/>
      <c r="O396" s="106"/>
      <c r="P396" s="106"/>
      <c r="Q396" s="106"/>
    </row>
    <row r="397" spans="2:17" x14ac:dyDescent="0.15">
      <c r="B397" s="106"/>
      <c r="E397" s="106"/>
      <c r="F397" s="106"/>
      <c r="G397" s="106"/>
      <c r="H397" s="106"/>
      <c r="I397" s="106"/>
      <c r="J397" s="106"/>
      <c r="K397" s="106"/>
      <c r="L397" s="106"/>
      <c r="O397" s="106"/>
      <c r="P397" s="106"/>
      <c r="Q397" s="106"/>
    </row>
    <row r="398" spans="2:17" x14ac:dyDescent="0.15">
      <c r="B398" s="106"/>
      <c r="E398" s="106"/>
      <c r="F398" s="106"/>
      <c r="G398" s="106"/>
      <c r="H398" s="106"/>
      <c r="I398" s="106"/>
      <c r="J398" s="106"/>
      <c r="K398" s="106"/>
      <c r="L398" s="106"/>
      <c r="O398" s="106"/>
      <c r="P398" s="106"/>
      <c r="Q398" s="106"/>
    </row>
    <row r="399" spans="2:17" x14ac:dyDescent="0.15">
      <c r="B399" s="106"/>
      <c r="E399" s="106"/>
      <c r="F399" s="106"/>
      <c r="G399" s="106"/>
      <c r="H399" s="106"/>
      <c r="I399" s="106"/>
      <c r="J399" s="106"/>
      <c r="K399" s="106"/>
      <c r="L399" s="106"/>
      <c r="O399" s="106"/>
      <c r="P399" s="106"/>
      <c r="Q399" s="106"/>
    </row>
    <row r="400" spans="2:17" x14ac:dyDescent="0.15">
      <c r="B400" s="106"/>
      <c r="E400" s="106"/>
      <c r="F400" s="106"/>
      <c r="G400" s="106"/>
      <c r="H400" s="106"/>
      <c r="I400" s="106"/>
      <c r="J400" s="106"/>
      <c r="K400" s="106"/>
      <c r="L400" s="106"/>
      <c r="O400" s="106"/>
      <c r="P400" s="106"/>
      <c r="Q400" s="106"/>
    </row>
    <row r="401" spans="2:17" x14ac:dyDescent="0.15">
      <c r="B401" s="106"/>
      <c r="E401" s="106"/>
      <c r="F401" s="106"/>
      <c r="G401" s="106"/>
      <c r="H401" s="106"/>
      <c r="I401" s="106"/>
      <c r="J401" s="106"/>
      <c r="K401" s="106"/>
      <c r="L401" s="106"/>
      <c r="O401" s="106"/>
      <c r="P401" s="106"/>
      <c r="Q401" s="106"/>
    </row>
    <row r="402" spans="2:17" x14ac:dyDescent="0.15">
      <c r="B402" s="106"/>
      <c r="E402" s="106"/>
      <c r="F402" s="106"/>
      <c r="G402" s="106"/>
      <c r="H402" s="106"/>
      <c r="I402" s="106"/>
      <c r="J402" s="106"/>
      <c r="K402" s="106"/>
      <c r="L402" s="106"/>
      <c r="O402" s="106"/>
      <c r="P402" s="106"/>
      <c r="Q402" s="106"/>
    </row>
    <row r="403" spans="2:17" x14ac:dyDescent="0.15">
      <c r="B403" s="106"/>
      <c r="E403" s="106"/>
      <c r="F403" s="106"/>
      <c r="G403" s="106"/>
      <c r="H403" s="106"/>
      <c r="I403" s="106"/>
      <c r="J403" s="106"/>
      <c r="K403" s="106"/>
      <c r="L403" s="106"/>
      <c r="O403" s="106"/>
      <c r="P403" s="106"/>
      <c r="Q403" s="106"/>
    </row>
    <row r="404" spans="2:17" x14ac:dyDescent="0.15">
      <c r="B404" s="106"/>
      <c r="E404" s="106"/>
      <c r="F404" s="106"/>
      <c r="G404" s="106"/>
      <c r="H404" s="106"/>
      <c r="I404" s="106"/>
      <c r="J404" s="106"/>
      <c r="K404" s="106"/>
      <c r="L404" s="106"/>
      <c r="O404" s="106"/>
      <c r="P404" s="106"/>
      <c r="Q404" s="106"/>
    </row>
    <row r="405" spans="2:17" x14ac:dyDescent="0.15">
      <c r="B405" s="106"/>
      <c r="E405" s="106"/>
      <c r="F405" s="106"/>
      <c r="G405" s="106"/>
      <c r="H405" s="106"/>
      <c r="I405" s="106"/>
      <c r="J405" s="106"/>
      <c r="K405" s="106"/>
      <c r="L405" s="106"/>
      <c r="O405" s="106"/>
      <c r="P405" s="106"/>
      <c r="Q405" s="106"/>
    </row>
    <row r="406" spans="2:17" x14ac:dyDescent="0.15">
      <c r="B406" s="106"/>
      <c r="E406" s="106"/>
      <c r="F406" s="106"/>
      <c r="G406" s="106"/>
      <c r="H406" s="106"/>
      <c r="I406" s="106"/>
      <c r="J406" s="106"/>
      <c r="K406" s="106"/>
      <c r="L406" s="106"/>
      <c r="O406" s="106"/>
      <c r="P406" s="106"/>
      <c r="Q406" s="106"/>
    </row>
    <row r="407" spans="2:17" x14ac:dyDescent="0.15">
      <c r="B407" s="106"/>
      <c r="E407" s="106"/>
      <c r="F407" s="106"/>
      <c r="G407" s="106"/>
      <c r="H407" s="106"/>
      <c r="I407" s="106"/>
      <c r="J407" s="106"/>
      <c r="K407" s="106"/>
      <c r="L407" s="106"/>
      <c r="O407" s="106"/>
      <c r="P407" s="106"/>
      <c r="Q407" s="106"/>
    </row>
    <row r="408" spans="2:17" x14ac:dyDescent="0.15">
      <c r="B408" s="106"/>
      <c r="E408" s="106"/>
      <c r="F408" s="106"/>
      <c r="G408" s="106"/>
      <c r="H408" s="106"/>
      <c r="I408" s="106"/>
      <c r="J408" s="106"/>
      <c r="K408" s="106"/>
      <c r="L408" s="106"/>
      <c r="O408" s="106"/>
      <c r="P408" s="106"/>
      <c r="Q408" s="106"/>
    </row>
    <row r="409" spans="2:17" x14ac:dyDescent="0.15">
      <c r="B409" s="106"/>
      <c r="E409" s="106"/>
      <c r="F409" s="106"/>
      <c r="G409" s="106"/>
      <c r="H409" s="106"/>
      <c r="I409" s="106"/>
      <c r="J409" s="106"/>
      <c r="K409" s="106"/>
      <c r="L409" s="106"/>
      <c r="O409" s="106"/>
      <c r="P409" s="106"/>
      <c r="Q409" s="106"/>
    </row>
    <row r="410" spans="2:17" x14ac:dyDescent="0.15">
      <c r="B410" s="106"/>
      <c r="E410" s="106"/>
      <c r="F410" s="106"/>
      <c r="G410" s="106"/>
      <c r="H410" s="106"/>
      <c r="I410" s="106"/>
      <c r="J410" s="106"/>
      <c r="K410" s="106"/>
      <c r="L410" s="106"/>
      <c r="O410" s="106"/>
      <c r="P410" s="106"/>
      <c r="Q410" s="106"/>
    </row>
    <row r="411" spans="2:17" x14ac:dyDescent="0.15">
      <c r="B411" s="106"/>
      <c r="E411" s="106"/>
      <c r="F411" s="106"/>
      <c r="G411" s="106"/>
      <c r="H411" s="106"/>
      <c r="I411" s="106"/>
      <c r="J411" s="106"/>
      <c r="K411" s="106"/>
      <c r="L411" s="106"/>
      <c r="O411" s="106"/>
      <c r="P411" s="106"/>
      <c r="Q411" s="106"/>
    </row>
    <row r="412" spans="2:17" x14ac:dyDescent="0.15">
      <c r="B412" s="106"/>
      <c r="E412" s="106"/>
      <c r="F412" s="106"/>
      <c r="G412" s="106"/>
      <c r="H412" s="106"/>
      <c r="I412" s="106"/>
      <c r="J412" s="106"/>
      <c r="K412" s="106"/>
      <c r="L412" s="106"/>
      <c r="O412" s="106"/>
      <c r="P412" s="106"/>
      <c r="Q412" s="106"/>
    </row>
    <row r="413" spans="2:17" x14ac:dyDescent="0.15">
      <c r="B413" s="106"/>
      <c r="E413" s="106"/>
      <c r="F413" s="106"/>
      <c r="G413" s="106"/>
      <c r="H413" s="106"/>
      <c r="I413" s="106"/>
      <c r="J413" s="106"/>
      <c r="K413" s="106"/>
      <c r="L413" s="106"/>
      <c r="O413" s="106"/>
      <c r="P413" s="106"/>
      <c r="Q413" s="106"/>
    </row>
    <row r="414" spans="2:17" x14ac:dyDescent="0.15">
      <c r="B414" s="106"/>
      <c r="E414" s="106"/>
      <c r="F414" s="106"/>
      <c r="G414" s="106"/>
      <c r="H414" s="106"/>
      <c r="I414" s="106"/>
      <c r="J414" s="106"/>
      <c r="K414" s="106"/>
      <c r="L414" s="106"/>
      <c r="O414" s="106"/>
      <c r="P414" s="106"/>
      <c r="Q414" s="106"/>
    </row>
    <row r="415" spans="2:17" x14ac:dyDescent="0.15">
      <c r="B415" s="106"/>
      <c r="E415" s="106"/>
      <c r="F415" s="106"/>
      <c r="G415" s="106"/>
      <c r="H415" s="106"/>
      <c r="I415" s="106"/>
      <c r="J415" s="106"/>
      <c r="K415" s="106"/>
      <c r="L415" s="106"/>
      <c r="O415" s="106"/>
      <c r="P415" s="106"/>
      <c r="Q415" s="106"/>
    </row>
    <row r="416" spans="2:17" x14ac:dyDescent="0.15">
      <c r="B416" s="106"/>
      <c r="E416" s="106"/>
      <c r="F416" s="106"/>
      <c r="G416" s="106"/>
      <c r="H416" s="106"/>
      <c r="I416" s="106"/>
      <c r="J416" s="106"/>
      <c r="K416" s="106"/>
      <c r="L416" s="106"/>
      <c r="O416" s="106"/>
      <c r="P416" s="106"/>
      <c r="Q416" s="106"/>
    </row>
    <row r="417" spans="2:17" x14ac:dyDescent="0.15">
      <c r="B417" s="106"/>
      <c r="E417" s="106"/>
      <c r="F417" s="106"/>
      <c r="G417" s="106"/>
      <c r="H417" s="106"/>
      <c r="I417" s="106"/>
      <c r="J417" s="106"/>
      <c r="K417" s="106"/>
      <c r="L417" s="106"/>
      <c r="O417" s="106"/>
      <c r="P417" s="106"/>
      <c r="Q417" s="106"/>
    </row>
    <row r="418" spans="2:17" x14ac:dyDescent="0.15">
      <c r="B418" s="106"/>
      <c r="E418" s="106"/>
      <c r="F418" s="106"/>
      <c r="G418" s="106"/>
      <c r="H418" s="106"/>
      <c r="I418" s="106"/>
      <c r="J418" s="106"/>
      <c r="K418" s="106"/>
      <c r="L418" s="106"/>
      <c r="O418" s="106"/>
      <c r="P418" s="106"/>
      <c r="Q418" s="106"/>
    </row>
    <row r="419" spans="2:17" x14ac:dyDescent="0.15">
      <c r="B419" s="106"/>
      <c r="E419" s="106"/>
      <c r="F419" s="106"/>
      <c r="G419" s="106"/>
      <c r="H419" s="106"/>
      <c r="I419" s="106"/>
      <c r="J419" s="106"/>
      <c r="K419" s="106"/>
      <c r="L419" s="106"/>
      <c r="O419" s="106"/>
      <c r="P419" s="106"/>
      <c r="Q419" s="106"/>
    </row>
    <row r="420" spans="2:17" x14ac:dyDescent="0.15">
      <c r="B420" s="106"/>
      <c r="E420" s="106"/>
      <c r="F420" s="106"/>
      <c r="G420" s="106"/>
      <c r="H420" s="106"/>
      <c r="I420" s="106"/>
      <c r="J420" s="106"/>
      <c r="K420" s="106"/>
      <c r="L420" s="106"/>
      <c r="O420" s="106"/>
      <c r="P420" s="106"/>
      <c r="Q420" s="106"/>
    </row>
    <row r="421" spans="2:17" x14ac:dyDescent="0.15">
      <c r="B421" s="106"/>
      <c r="E421" s="106"/>
      <c r="F421" s="106"/>
      <c r="G421" s="106"/>
      <c r="H421" s="106"/>
      <c r="I421" s="106"/>
      <c r="J421" s="106"/>
      <c r="K421" s="106"/>
      <c r="L421" s="106"/>
      <c r="O421" s="106"/>
      <c r="P421" s="106"/>
      <c r="Q421" s="106"/>
    </row>
    <row r="422" spans="2:17" x14ac:dyDescent="0.15">
      <c r="B422" s="106"/>
      <c r="E422" s="106"/>
      <c r="F422" s="106"/>
      <c r="G422" s="106"/>
      <c r="H422" s="106"/>
      <c r="I422" s="106"/>
      <c r="J422" s="106"/>
      <c r="K422" s="106"/>
      <c r="L422" s="106"/>
      <c r="O422" s="106"/>
      <c r="P422" s="106"/>
      <c r="Q422" s="106"/>
    </row>
    <row r="423" spans="2:17" x14ac:dyDescent="0.15">
      <c r="B423" s="106"/>
      <c r="E423" s="106"/>
      <c r="F423" s="106"/>
      <c r="G423" s="106"/>
      <c r="H423" s="106"/>
      <c r="I423" s="106"/>
      <c r="J423" s="106"/>
      <c r="K423" s="106"/>
      <c r="L423" s="106"/>
      <c r="O423" s="106"/>
      <c r="P423" s="106"/>
      <c r="Q423" s="106"/>
    </row>
    <row r="424" spans="2:17" x14ac:dyDescent="0.15">
      <c r="B424" s="106"/>
      <c r="E424" s="106"/>
      <c r="F424" s="106"/>
      <c r="G424" s="106"/>
      <c r="H424" s="106"/>
      <c r="I424" s="106"/>
      <c r="J424" s="106"/>
      <c r="K424" s="106"/>
      <c r="L424" s="106"/>
      <c r="O424" s="106"/>
      <c r="P424" s="106"/>
      <c r="Q424" s="106"/>
    </row>
    <row r="425" spans="2:17" x14ac:dyDescent="0.15">
      <c r="B425" s="106"/>
      <c r="E425" s="106"/>
      <c r="F425" s="106"/>
      <c r="G425" s="106"/>
      <c r="H425" s="106"/>
      <c r="I425" s="106"/>
      <c r="J425" s="106"/>
      <c r="K425" s="106"/>
      <c r="L425" s="106"/>
      <c r="O425" s="106"/>
      <c r="P425" s="106"/>
      <c r="Q425" s="106"/>
    </row>
    <row r="426" spans="2:17" x14ac:dyDescent="0.15">
      <c r="B426" s="106"/>
      <c r="E426" s="106"/>
      <c r="F426" s="106"/>
      <c r="G426" s="106"/>
      <c r="H426" s="106"/>
      <c r="I426" s="106"/>
      <c r="J426" s="106"/>
      <c r="K426" s="106"/>
      <c r="L426" s="106"/>
      <c r="O426" s="106"/>
      <c r="P426" s="106"/>
      <c r="Q426" s="106"/>
    </row>
    <row r="427" spans="2:17" x14ac:dyDescent="0.15">
      <c r="B427" s="106"/>
      <c r="E427" s="106"/>
      <c r="F427" s="106"/>
      <c r="G427" s="106"/>
      <c r="H427" s="106"/>
      <c r="I427" s="106"/>
      <c r="J427" s="106"/>
      <c r="K427" s="106"/>
      <c r="L427" s="106"/>
      <c r="O427" s="106"/>
      <c r="P427" s="106"/>
      <c r="Q427" s="106"/>
    </row>
    <row r="428" spans="2:17" x14ac:dyDescent="0.15">
      <c r="B428" s="106"/>
      <c r="E428" s="106"/>
      <c r="F428" s="106"/>
      <c r="G428" s="106"/>
      <c r="H428" s="106"/>
      <c r="I428" s="106"/>
      <c r="J428" s="106"/>
      <c r="K428" s="106"/>
      <c r="L428" s="106"/>
      <c r="O428" s="106"/>
      <c r="P428" s="106"/>
      <c r="Q428" s="106"/>
    </row>
    <row r="429" spans="2:17" x14ac:dyDescent="0.15">
      <c r="B429" s="106"/>
      <c r="E429" s="106"/>
      <c r="F429" s="106"/>
      <c r="G429" s="106"/>
      <c r="H429" s="106"/>
      <c r="I429" s="106"/>
      <c r="J429" s="106"/>
      <c r="K429" s="106"/>
      <c r="L429" s="106"/>
      <c r="O429" s="106"/>
      <c r="P429" s="106"/>
      <c r="Q429" s="106"/>
    </row>
    <row r="430" spans="2:17" x14ac:dyDescent="0.15">
      <c r="B430" s="106"/>
      <c r="E430" s="106"/>
      <c r="F430" s="106"/>
      <c r="G430" s="106"/>
      <c r="H430" s="106"/>
      <c r="I430" s="106"/>
      <c r="J430" s="106"/>
      <c r="K430" s="106"/>
      <c r="L430" s="106"/>
      <c r="O430" s="106"/>
      <c r="P430" s="106"/>
      <c r="Q430" s="106"/>
    </row>
    <row r="431" spans="2:17" x14ac:dyDescent="0.15">
      <c r="B431" s="106"/>
      <c r="E431" s="106"/>
      <c r="F431" s="106"/>
      <c r="G431" s="106"/>
      <c r="H431" s="106"/>
      <c r="I431" s="106"/>
      <c r="J431" s="106"/>
      <c r="K431" s="106"/>
      <c r="L431" s="106"/>
      <c r="O431" s="106"/>
      <c r="P431" s="106"/>
      <c r="Q431" s="106"/>
    </row>
    <row r="432" spans="2:17" x14ac:dyDescent="0.15">
      <c r="B432" s="106"/>
      <c r="E432" s="106"/>
      <c r="F432" s="106"/>
      <c r="G432" s="106"/>
      <c r="H432" s="106"/>
      <c r="I432" s="106"/>
      <c r="J432" s="106"/>
      <c r="K432" s="106"/>
      <c r="L432" s="106"/>
      <c r="O432" s="106"/>
      <c r="P432" s="106"/>
      <c r="Q432" s="106"/>
    </row>
    <row r="433" spans="2:17" x14ac:dyDescent="0.15">
      <c r="B433" s="106"/>
      <c r="E433" s="106"/>
      <c r="F433" s="106"/>
      <c r="G433" s="106"/>
      <c r="H433" s="106"/>
      <c r="I433" s="106"/>
      <c r="J433" s="106"/>
      <c r="K433" s="106"/>
      <c r="L433" s="106"/>
      <c r="O433" s="106"/>
      <c r="P433" s="106"/>
      <c r="Q433" s="106"/>
    </row>
    <row r="434" spans="2:17" x14ac:dyDescent="0.15">
      <c r="B434" s="106"/>
      <c r="E434" s="106"/>
      <c r="F434" s="106"/>
      <c r="G434" s="106"/>
      <c r="H434" s="106"/>
      <c r="I434" s="106"/>
      <c r="J434" s="106"/>
      <c r="K434" s="106"/>
      <c r="L434" s="106"/>
      <c r="O434" s="106"/>
      <c r="P434" s="106"/>
      <c r="Q434" s="106"/>
    </row>
    <row r="435" spans="2:17" x14ac:dyDescent="0.15">
      <c r="B435" s="106"/>
      <c r="E435" s="106"/>
      <c r="F435" s="106"/>
      <c r="G435" s="106"/>
      <c r="H435" s="106"/>
      <c r="I435" s="106"/>
      <c r="J435" s="106"/>
      <c r="K435" s="106"/>
      <c r="L435" s="106"/>
      <c r="O435" s="106"/>
      <c r="P435" s="106"/>
      <c r="Q435" s="106"/>
    </row>
    <row r="436" spans="2:17" x14ac:dyDescent="0.15">
      <c r="B436" s="106"/>
      <c r="E436" s="106"/>
      <c r="F436" s="106"/>
      <c r="G436" s="106"/>
      <c r="H436" s="106"/>
      <c r="I436" s="106"/>
      <c r="J436" s="106"/>
      <c r="K436" s="106"/>
      <c r="L436" s="106"/>
      <c r="O436" s="106"/>
      <c r="P436" s="106"/>
      <c r="Q436" s="106"/>
    </row>
    <row r="437" spans="2:17" x14ac:dyDescent="0.15">
      <c r="B437" s="106"/>
      <c r="E437" s="106"/>
      <c r="F437" s="106"/>
      <c r="G437" s="106"/>
      <c r="H437" s="106"/>
      <c r="I437" s="106"/>
      <c r="J437" s="106"/>
      <c r="K437" s="106"/>
      <c r="L437" s="106"/>
      <c r="O437" s="106"/>
      <c r="P437" s="106"/>
      <c r="Q437" s="106"/>
    </row>
    <row r="438" spans="2:17" x14ac:dyDescent="0.15">
      <c r="B438" s="106"/>
      <c r="E438" s="106"/>
      <c r="F438" s="106"/>
      <c r="G438" s="106"/>
      <c r="H438" s="106"/>
      <c r="I438" s="106"/>
      <c r="J438" s="106"/>
      <c r="K438" s="106"/>
      <c r="L438" s="106"/>
      <c r="O438" s="106"/>
      <c r="P438" s="106"/>
      <c r="Q438" s="106"/>
    </row>
    <row r="439" spans="2:17" x14ac:dyDescent="0.15">
      <c r="B439" s="106"/>
      <c r="E439" s="106"/>
      <c r="F439" s="106"/>
      <c r="G439" s="106"/>
      <c r="H439" s="106"/>
      <c r="I439" s="106"/>
      <c r="J439" s="106"/>
      <c r="K439" s="106"/>
      <c r="L439" s="106"/>
      <c r="O439" s="106"/>
      <c r="P439" s="106"/>
      <c r="Q439" s="106"/>
    </row>
    <row r="440" spans="2:17" x14ac:dyDescent="0.15">
      <c r="B440" s="106"/>
      <c r="E440" s="106"/>
      <c r="F440" s="106"/>
      <c r="G440" s="106"/>
      <c r="H440" s="106"/>
      <c r="I440" s="106"/>
      <c r="J440" s="106"/>
      <c r="K440" s="106"/>
      <c r="L440" s="106"/>
      <c r="O440" s="106"/>
      <c r="P440" s="106"/>
      <c r="Q440" s="106"/>
    </row>
    <row r="441" spans="2:17" x14ac:dyDescent="0.15">
      <c r="B441" s="106"/>
      <c r="E441" s="106"/>
      <c r="F441" s="106"/>
      <c r="G441" s="106"/>
      <c r="H441" s="106"/>
      <c r="I441" s="106"/>
      <c r="J441" s="106"/>
      <c r="K441" s="106"/>
      <c r="L441" s="106"/>
      <c r="O441" s="106"/>
      <c r="P441" s="106"/>
      <c r="Q441" s="106"/>
    </row>
    <row r="442" spans="2:17" x14ac:dyDescent="0.15">
      <c r="B442" s="106"/>
      <c r="E442" s="106"/>
      <c r="F442" s="106"/>
      <c r="G442" s="106"/>
      <c r="H442" s="106"/>
      <c r="I442" s="106"/>
      <c r="J442" s="106"/>
      <c r="K442" s="106"/>
      <c r="L442" s="106"/>
      <c r="O442" s="106"/>
      <c r="P442" s="106"/>
      <c r="Q442" s="106"/>
    </row>
    <row r="443" spans="2:17" x14ac:dyDescent="0.15">
      <c r="B443" s="106"/>
      <c r="E443" s="106"/>
      <c r="F443" s="106"/>
      <c r="G443" s="106"/>
      <c r="H443" s="106"/>
      <c r="I443" s="106"/>
      <c r="J443" s="106"/>
      <c r="K443" s="106"/>
      <c r="L443" s="106"/>
      <c r="O443" s="106"/>
      <c r="P443" s="106"/>
      <c r="Q443" s="106"/>
    </row>
    <row r="444" spans="2:17" x14ac:dyDescent="0.15">
      <c r="B444" s="106"/>
      <c r="E444" s="106"/>
      <c r="F444" s="106"/>
      <c r="G444" s="106"/>
      <c r="H444" s="106"/>
      <c r="I444" s="106"/>
      <c r="J444" s="106"/>
      <c r="K444" s="106"/>
      <c r="L444" s="106"/>
      <c r="O444" s="106"/>
      <c r="P444" s="106"/>
      <c r="Q444" s="106"/>
    </row>
    <row r="445" spans="2:17" x14ac:dyDescent="0.15">
      <c r="B445" s="106"/>
      <c r="E445" s="106"/>
      <c r="F445" s="106"/>
      <c r="G445" s="106"/>
      <c r="H445" s="106"/>
      <c r="I445" s="106"/>
      <c r="J445" s="106"/>
      <c r="K445" s="106"/>
      <c r="L445" s="106"/>
      <c r="O445" s="106"/>
      <c r="P445" s="106"/>
      <c r="Q445" s="106"/>
    </row>
    <row r="446" spans="2:17" x14ac:dyDescent="0.15">
      <c r="B446" s="106"/>
      <c r="E446" s="106"/>
      <c r="F446" s="106"/>
      <c r="G446" s="106"/>
      <c r="H446" s="106"/>
      <c r="I446" s="106"/>
      <c r="J446" s="106"/>
      <c r="K446" s="106"/>
      <c r="L446" s="106"/>
      <c r="O446" s="106"/>
      <c r="P446" s="106"/>
      <c r="Q446" s="106"/>
    </row>
    <row r="447" spans="2:17" x14ac:dyDescent="0.15">
      <c r="B447" s="106"/>
      <c r="E447" s="106"/>
      <c r="F447" s="106"/>
      <c r="G447" s="106"/>
      <c r="H447" s="106"/>
      <c r="I447" s="106"/>
      <c r="J447" s="106"/>
      <c r="K447" s="106"/>
      <c r="L447" s="106"/>
      <c r="O447" s="106"/>
      <c r="P447" s="106"/>
      <c r="Q447" s="106"/>
    </row>
    <row r="448" spans="2:17" x14ac:dyDescent="0.15">
      <c r="B448" s="106"/>
      <c r="E448" s="106"/>
      <c r="F448" s="106"/>
      <c r="G448" s="106"/>
      <c r="H448" s="106"/>
      <c r="I448" s="106"/>
      <c r="J448" s="106"/>
      <c r="K448" s="106"/>
      <c r="L448" s="106"/>
      <c r="O448" s="106"/>
      <c r="P448" s="106"/>
      <c r="Q448" s="106"/>
    </row>
    <row r="449" spans="2:17" x14ac:dyDescent="0.15">
      <c r="B449" s="106"/>
      <c r="E449" s="106"/>
      <c r="F449" s="106"/>
      <c r="G449" s="106"/>
      <c r="H449" s="106"/>
      <c r="I449" s="106"/>
      <c r="J449" s="106"/>
      <c r="K449" s="106"/>
      <c r="L449" s="106"/>
      <c r="O449" s="106"/>
      <c r="P449" s="106"/>
      <c r="Q449" s="106"/>
    </row>
    <row r="450" spans="2:17" x14ac:dyDescent="0.15">
      <c r="B450" s="106"/>
      <c r="E450" s="106"/>
      <c r="F450" s="106"/>
      <c r="G450" s="106"/>
      <c r="H450" s="106"/>
      <c r="I450" s="106"/>
      <c r="J450" s="106"/>
      <c r="K450" s="106"/>
      <c r="L450" s="106"/>
      <c r="O450" s="106"/>
      <c r="P450" s="106"/>
      <c r="Q450" s="106"/>
    </row>
    <row r="451" spans="2:17" x14ac:dyDescent="0.15">
      <c r="B451" s="106"/>
      <c r="E451" s="106"/>
      <c r="F451" s="106"/>
      <c r="G451" s="106"/>
      <c r="H451" s="106"/>
      <c r="I451" s="106"/>
      <c r="J451" s="106"/>
      <c r="K451" s="106"/>
      <c r="L451" s="106"/>
      <c r="O451" s="106"/>
      <c r="P451" s="106"/>
      <c r="Q451" s="106"/>
    </row>
    <row r="452" spans="2:17" x14ac:dyDescent="0.15">
      <c r="B452" s="106"/>
      <c r="E452" s="106"/>
      <c r="F452" s="106"/>
      <c r="G452" s="106"/>
      <c r="H452" s="106"/>
      <c r="I452" s="106"/>
      <c r="J452" s="106"/>
      <c r="K452" s="106"/>
      <c r="L452" s="106"/>
      <c r="O452" s="106"/>
      <c r="P452" s="106"/>
      <c r="Q452" s="106"/>
    </row>
    <row r="453" spans="2:17" x14ac:dyDescent="0.15">
      <c r="B453" s="106"/>
      <c r="E453" s="106"/>
      <c r="F453" s="106"/>
      <c r="G453" s="106"/>
      <c r="H453" s="106"/>
      <c r="I453" s="106"/>
      <c r="J453" s="106"/>
      <c r="K453" s="106"/>
      <c r="L453" s="106"/>
      <c r="O453" s="106"/>
      <c r="P453" s="106"/>
      <c r="Q453" s="106"/>
    </row>
    <row r="454" spans="2:17" x14ac:dyDescent="0.15">
      <c r="B454" s="106"/>
      <c r="E454" s="106"/>
      <c r="F454" s="106"/>
      <c r="G454" s="106"/>
      <c r="H454" s="106"/>
      <c r="I454" s="106"/>
      <c r="J454" s="106"/>
      <c r="K454" s="106"/>
      <c r="L454" s="106"/>
      <c r="O454" s="106"/>
      <c r="P454" s="106"/>
      <c r="Q454" s="106"/>
    </row>
    <row r="455" spans="2:17" x14ac:dyDescent="0.15">
      <c r="B455" s="106"/>
      <c r="E455" s="106"/>
      <c r="F455" s="106"/>
      <c r="G455" s="106"/>
      <c r="H455" s="106"/>
      <c r="I455" s="106"/>
      <c r="J455" s="106"/>
      <c r="K455" s="106"/>
      <c r="L455" s="106"/>
      <c r="O455" s="106"/>
      <c r="P455" s="106"/>
      <c r="Q455" s="106"/>
    </row>
    <row r="456" spans="2:17" x14ac:dyDescent="0.15">
      <c r="B456" s="106"/>
      <c r="E456" s="106"/>
      <c r="F456" s="106"/>
      <c r="G456" s="106"/>
      <c r="H456" s="106"/>
      <c r="I456" s="106"/>
      <c r="J456" s="106"/>
      <c r="K456" s="106"/>
      <c r="L456" s="106"/>
      <c r="O456" s="106"/>
      <c r="P456" s="106"/>
      <c r="Q456" s="106"/>
    </row>
    <row r="457" spans="2:17" x14ac:dyDescent="0.15">
      <c r="B457" s="106"/>
      <c r="E457" s="106"/>
      <c r="F457" s="106"/>
      <c r="G457" s="106"/>
      <c r="H457" s="106"/>
      <c r="I457" s="106"/>
      <c r="J457" s="106"/>
      <c r="K457" s="106"/>
      <c r="L457" s="106"/>
      <c r="O457" s="106"/>
      <c r="P457" s="106"/>
      <c r="Q457" s="106"/>
    </row>
    <row r="458" spans="2:17" x14ac:dyDescent="0.15">
      <c r="B458" s="106"/>
      <c r="E458" s="106"/>
      <c r="F458" s="106"/>
      <c r="G458" s="106"/>
      <c r="H458" s="106"/>
      <c r="I458" s="106"/>
      <c r="J458" s="106"/>
      <c r="K458" s="106"/>
      <c r="L458" s="106"/>
      <c r="O458" s="106"/>
      <c r="P458" s="106"/>
      <c r="Q458" s="106"/>
    </row>
    <row r="459" spans="2:17" x14ac:dyDescent="0.15">
      <c r="B459" s="106"/>
      <c r="E459" s="106"/>
      <c r="F459" s="106"/>
      <c r="G459" s="106"/>
      <c r="H459" s="106"/>
      <c r="I459" s="106"/>
      <c r="J459" s="106"/>
      <c r="K459" s="106"/>
      <c r="L459" s="106"/>
      <c r="O459" s="106"/>
      <c r="P459" s="106"/>
      <c r="Q459" s="106"/>
    </row>
    <row r="460" spans="2:17" x14ac:dyDescent="0.15">
      <c r="B460" s="106"/>
      <c r="E460" s="106"/>
      <c r="F460" s="106"/>
      <c r="G460" s="106"/>
      <c r="H460" s="106"/>
      <c r="I460" s="106"/>
      <c r="J460" s="106"/>
      <c r="K460" s="106"/>
      <c r="L460" s="106"/>
      <c r="O460" s="106"/>
      <c r="P460" s="106"/>
      <c r="Q460" s="106"/>
    </row>
    <row r="461" spans="2:17" x14ac:dyDescent="0.15">
      <c r="B461" s="106"/>
      <c r="E461" s="106"/>
      <c r="F461" s="106"/>
      <c r="G461" s="106"/>
      <c r="H461" s="106"/>
      <c r="I461" s="106"/>
      <c r="J461" s="106"/>
      <c r="K461" s="106"/>
      <c r="L461" s="106"/>
      <c r="O461" s="106"/>
      <c r="P461" s="106"/>
      <c r="Q461" s="106"/>
    </row>
    <row r="462" spans="2:17" x14ac:dyDescent="0.15">
      <c r="B462" s="106"/>
      <c r="E462" s="106"/>
      <c r="F462" s="106"/>
      <c r="G462" s="106"/>
      <c r="H462" s="106"/>
      <c r="I462" s="106"/>
      <c r="J462" s="106"/>
      <c r="K462" s="106"/>
      <c r="L462" s="106"/>
      <c r="O462" s="106"/>
      <c r="P462" s="106"/>
      <c r="Q462" s="106"/>
    </row>
    <row r="463" spans="2:17" x14ac:dyDescent="0.15">
      <c r="B463" s="106"/>
      <c r="E463" s="106"/>
      <c r="F463" s="106"/>
      <c r="G463" s="106"/>
      <c r="H463" s="106"/>
      <c r="I463" s="106"/>
      <c r="J463" s="106"/>
      <c r="K463" s="106"/>
      <c r="L463" s="106"/>
      <c r="O463" s="106"/>
      <c r="P463" s="106"/>
      <c r="Q463" s="106"/>
    </row>
    <row r="464" spans="2:17" x14ac:dyDescent="0.15">
      <c r="B464" s="106"/>
      <c r="E464" s="106"/>
      <c r="F464" s="106"/>
      <c r="G464" s="106"/>
      <c r="H464" s="106"/>
      <c r="I464" s="106"/>
      <c r="J464" s="106"/>
      <c r="K464" s="106"/>
      <c r="L464" s="106"/>
      <c r="O464" s="106"/>
      <c r="P464" s="106"/>
      <c r="Q464" s="106"/>
    </row>
    <row r="465" spans="2:17" x14ac:dyDescent="0.15">
      <c r="B465" s="106"/>
      <c r="E465" s="106"/>
      <c r="F465" s="106"/>
      <c r="G465" s="106"/>
      <c r="H465" s="106"/>
      <c r="I465" s="106"/>
      <c r="J465" s="106"/>
      <c r="K465" s="106"/>
      <c r="L465" s="106"/>
      <c r="O465" s="106"/>
      <c r="P465" s="106"/>
      <c r="Q465" s="106"/>
    </row>
    <row r="466" spans="2:17" x14ac:dyDescent="0.15">
      <c r="B466" s="106"/>
      <c r="E466" s="106"/>
      <c r="F466" s="106"/>
      <c r="G466" s="106"/>
      <c r="H466" s="106"/>
      <c r="I466" s="106"/>
      <c r="J466" s="106"/>
      <c r="K466" s="106"/>
      <c r="L466" s="106"/>
      <c r="O466" s="106"/>
      <c r="P466" s="106"/>
      <c r="Q466" s="106"/>
    </row>
    <row r="467" spans="2:17" x14ac:dyDescent="0.15">
      <c r="B467" s="106"/>
      <c r="E467" s="106"/>
      <c r="F467" s="106"/>
      <c r="G467" s="106"/>
      <c r="H467" s="106"/>
      <c r="I467" s="106"/>
      <c r="J467" s="106"/>
      <c r="K467" s="106"/>
      <c r="L467" s="106"/>
      <c r="O467" s="106"/>
      <c r="P467" s="106"/>
      <c r="Q467" s="106"/>
    </row>
    <row r="468" spans="2:17" x14ac:dyDescent="0.15">
      <c r="B468" s="106"/>
      <c r="E468" s="106"/>
      <c r="F468" s="106"/>
      <c r="G468" s="106"/>
      <c r="H468" s="106"/>
      <c r="I468" s="106"/>
      <c r="J468" s="106"/>
      <c r="K468" s="106"/>
      <c r="L468" s="106"/>
      <c r="O468" s="106"/>
      <c r="P468" s="106"/>
      <c r="Q468" s="106"/>
    </row>
    <row r="469" spans="2:17" x14ac:dyDescent="0.15">
      <c r="B469" s="106"/>
      <c r="E469" s="106"/>
      <c r="F469" s="106"/>
      <c r="G469" s="106"/>
      <c r="H469" s="106"/>
      <c r="I469" s="106"/>
      <c r="J469" s="106"/>
      <c r="K469" s="106"/>
      <c r="L469" s="106"/>
      <c r="O469" s="106"/>
      <c r="P469" s="106"/>
      <c r="Q469" s="106"/>
    </row>
    <row r="470" spans="2:17" x14ac:dyDescent="0.15">
      <c r="B470" s="106"/>
      <c r="E470" s="106"/>
      <c r="F470" s="106"/>
      <c r="G470" s="106"/>
      <c r="H470" s="106"/>
      <c r="I470" s="106"/>
      <c r="J470" s="106"/>
      <c r="K470" s="106"/>
      <c r="L470" s="106"/>
      <c r="O470" s="106"/>
      <c r="P470" s="106"/>
      <c r="Q470" s="106"/>
    </row>
    <row r="471" spans="2:17" x14ac:dyDescent="0.15">
      <c r="B471" s="106"/>
      <c r="E471" s="106"/>
      <c r="F471" s="106"/>
      <c r="G471" s="106"/>
      <c r="H471" s="106"/>
      <c r="I471" s="106"/>
      <c r="J471" s="106"/>
      <c r="K471" s="106"/>
      <c r="L471" s="106"/>
      <c r="O471" s="106"/>
      <c r="P471" s="106"/>
      <c r="Q471" s="106"/>
    </row>
    <row r="472" spans="2:17" x14ac:dyDescent="0.15">
      <c r="B472" s="106"/>
      <c r="E472" s="106"/>
      <c r="F472" s="106"/>
      <c r="G472" s="106"/>
      <c r="H472" s="106"/>
      <c r="I472" s="106"/>
      <c r="J472" s="106"/>
      <c r="K472" s="106"/>
      <c r="L472" s="106"/>
      <c r="O472" s="106"/>
      <c r="P472" s="106"/>
      <c r="Q472" s="106"/>
    </row>
    <row r="473" spans="2:17" x14ac:dyDescent="0.15">
      <c r="B473" s="106"/>
      <c r="E473" s="106"/>
      <c r="F473" s="106"/>
      <c r="G473" s="106"/>
      <c r="H473" s="106"/>
      <c r="I473" s="106"/>
      <c r="J473" s="106"/>
      <c r="K473" s="106"/>
      <c r="L473" s="106"/>
      <c r="O473" s="106"/>
      <c r="P473" s="106"/>
      <c r="Q473" s="106"/>
    </row>
    <row r="474" spans="2:17" x14ac:dyDescent="0.15">
      <c r="B474" s="106"/>
      <c r="E474" s="106"/>
      <c r="F474" s="106"/>
      <c r="G474" s="106"/>
      <c r="H474" s="106"/>
      <c r="I474" s="106"/>
      <c r="J474" s="106"/>
      <c r="K474" s="106"/>
      <c r="L474" s="106"/>
      <c r="O474" s="106"/>
      <c r="P474" s="106"/>
      <c r="Q474" s="106"/>
    </row>
    <row r="475" spans="2:17" x14ac:dyDescent="0.15">
      <c r="B475" s="106"/>
      <c r="E475" s="106"/>
      <c r="F475" s="106"/>
      <c r="G475" s="106"/>
      <c r="H475" s="106"/>
      <c r="I475" s="106"/>
      <c r="J475" s="106"/>
      <c r="K475" s="106"/>
      <c r="L475" s="106"/>
      <c r="O475" s="106"/>
      <c r="P475" s="106"/>
      <c r="Q475" s="106"/>
    </row>
    <row r="476" spans="2:17" x14ac:dyDescent="0.15">
      <c r="B476" s="106"/>
      <c r="E476" s="106"/>
      <c r="F476" s="106"/>
      <c r="G476" s="106"/>
      <c r="H476" s="106"/>
      <c r="I476" s="106"/>
      <c r="J476" s="106"/>
      <c r="K476" s="106"/>
      <c r="L476" s="106"/>
      <c r="O476" s="106"/>
      <c r="P476" s="106"/>
      <c r="Q476" s="106"/>
    </row>
    <row r="477" spans="2:17" x14ac:dyDescent="0.15">
      <c r="B477" s="106"/>
      <c r="E477" s="106"/>
      <c r="F477" s="106"/>
      <c r="G477" s="106"/>
      <c r="H477" s="106"/>
      <c r="I477" s="106"/>
      <c r="J477" s="106"/>
      <c r="K477" s="106"/>
      <c r="L477" s="106"/>
      <c r="O477" s="106"/>
      <c r="P477" s="106"/>
      <c r="Q477" s="106"/>
    </row>
    <row r="478" spans="2:17" x14ac:dyDescent="0.15">
      <c r="B478" s="106"/>
      <c r="E478" s="106"/>
      <c r="F478" s="106"/>
      <c r="G478" s="106"/>
      <c r="H478" s="106"/>
      <c r="I478" s="106"/>
      <c r="J478" s="106"/>
      <c r="K478" s="106"/>
      <c r="L478" s="106"/>
      <c r="O478" s="106"/>
      <c r="P478" s="106"/>
      <c r="Q478" s="106"/>
    </row>
    <row r="479" spans="2:17" x14ac:dyDescent="0.15">
      <c r="B479" s="106"/>
      <c r="E479" s="106"/>
      <c r="F479" s="106"/>
      <c r="G479" s="106"/>
      <c r="H479" s="106"/>
      <c r="I479" s="106"/>
      <c r="J479" s="106"/>
      <c r="K479" s="106"/>
      <c r="L479" s="106"/>
      <c r="O479" s="106"/>
      <c r="P479" s="106"/>
      <c r="Q479" s="106"/>
    </row>
    <row r="480" spans="2:17" x14ac:dyDescent="0.15">
      <c r="B480" s="106"/>
      <c r="E480" s="106"/>
      <c r="F480" s="106"/>
      <c r="G480" s="106"/>
      <c r="H480" s="106"/>
      <c r="I480" s="106"/>
      <c r="J480" s="106"/>
      <c r="K480" s="106"/>
      <c r="L480" s="106"/>
      <c r="O480" s="106"/>
      <c r="P480" s="106"/>
      <c r="Q480" s="106"/>
    </row>
    <row r="481" spans="2:17" x14ac:dyDescent="0.15">
      <c r="B481" s="106"/>
      <c r="E481" s="106"/>
      <c r="F481" s="106"/>
      <c r="G481" s="106"/>
      <c r="H481" s="106"/>
      <c r="I481" s="106"/>
      <c r="J481" s="106"/>
      <c r="K481" s="106"/>
      <c r="L481" s="106"/>
      <c r="O481" s="106"/>
      <c r="P481" s="106"/>
      <c r="Q481" s="106"/>
    </row>
    <row r="482" spans="2:17" x14ac:dyDescent="0.15">
      <c r="B482" s="106"/>
      <c r="E482" s="106"/>
      <c r="F482" s="106"/>
      <c r="G482" s="106"/>
      <c r="H482" s="106"/>
      <c r="I482" s="106"/>
      <c r="J482" s="106"/>
      <c r="K482" s="106"/>
      <c r="L482" s="106"/>
      <c r="O482" s="106"/>
      <c r="P482" s="106"/>
      <c r="Q482" s="106"/>
    </row>
    <row r="483" spans="2:17" x14ac:dyDescent="0.15">
      <c r="B483" s="106"/>
      <c r="E483" s="106"/>
      <c r="F483" s="106"/>
      <c r="G483" s="106"/>
      <c r="H483" s="106"/>
      <c r="I483" s="106"/>
      <c r="J483" s="106"/>
      <c r="K483" s="106"/>
      <c r="L483" s="106"/>
      <c r="O483" s="106"/>
      <c r="P483" s="106"/>
      <c r="Q483" s="106"/>
    </row>
    <row r="484" spans="2:17" x14ac:dyDescent="0.15">
      <c r="B484" s="106"/>
      <c r="E484" s="106"/>
      <c r="F484" s="106"/>
      <c r="G484" s="106"/>
      <c r="H484" s="106"/>
      <c r="I484" s="106"/>
      <c r="J484" s="106"/>
      <c r="K484" s="106"/>
      <c r="L484" s="106"/>
      <c r="O484" s="106"/>
      <c r="P484" s="106"/>
      <c r="Q484" s="106"/>
    </row>
    <row r="485" spans="2:17" x14ac:dyDescent="0.15">
      <c r="B485" s="106"/>
      <c r="E485" s="106"/>
      <c r="F485" s="106"/>
      <c r="G485" s="106"/>
      <c r="H485" s="106"/>
      <c r="I485" s="106"/>
      <c r="J485" s="106"/>
      <c r="K485" s="106"/>
      <c r="L485" s="106"/>
      <c r="O485" s="106"/>
      <c r="P485" s="106"/>
      <c r="Q485" s="106"/>
    </row>
    <row r="486" spans="2:17" x14ac:dyDescent="0.15">
      <c r="B486" s="106"/>
      <c r="E486" s="106"/>
      <c r="F486" s="106"/>
      <c r="G486" s="106"/>
      <c r="H486" s="106"/>
      <c r="I486" s="106"/>
      <c r="J486" s="106"/>
      <c r="K486" s="106"/>
      <c r="L486" s="106"/>
      <c r="O486" s="106"/>
      <c r="P486" s="106"/>
      <c r="Q486" s="106"/>
    </row>
    <row r="487" spans="2:17" x14ac:dyDescent="0.15">
      <c r="B487" s="106"/>
      <c r="E487" s="106"/>
      <c r="F487" s="106"/>
      <c r="G487" s="106"/>
      <c r="H487" s="106"/>
      <c r="I487" s="106"/>
      <c r="J487" s="106"/>
      <c r="K487" s="106"/>
      <c r="L487" s="106"/>
      <c r="O487" s="106"/>
      <c r="P487" s="106"/>
      <c r="Q487" s="106"/>
    </row>
    <row r="488" spans="2:17" x14ac:dyDescent="0.15">
      <c r="B488" s="106"/>
      <c r="E488" s="106"/>
      <c r="F488" s="106"/>
      <c r="G488" s="106"/>
      <c r="H488" s="106"/>
      <c r="I488" s="106"/>
      <c r="J488" s="106"/>
      <c r="K488" s="106"/>
      <c r="L488" s="106"/>
      <c r="O488" s="106"/>
      <c r="P488" s="106"/>
      <c r="Q488" s="106"/>
    </row>
    <row r="489" spans="2:17" x14ac:dyDescent="0.15">
      <c r="B489" s="106"/>
      <c r="E489" s="106"/>
      <c r="F489" s="106"/>
      <c r="G489" s="106"/>
      <c r="H489" s="106"/>
      <c r="I489" s="106"/>
      <c r="J489" s="106"/>
      <c r="K489" s="106"/>
      <c r="L489" s="106"/>
      <c r="O489" s="106"/>
      <c r="P489" s="106"/>
      <c r="Q489" s="106"/>
    </row>
    <row r="490" spans="2:17" x14ac:dyDescent="0.15">
      <c r="B490" s="106"/>
      <c r="E490" s="106"/>
      <c r="F490" s="106"/>
      <c r="G490" s="106"/>
      <c r="H490" s="106"/>
      <c r="I490" s="106"/>
      <c r="J490" s="106"/>
      <c r="K490" s="106"/>
      <c r="L490" s="106"/>
      <c r="O490" s="106"/>
      <c r="P490" s="106"/>
      <c r="Q490" s="106"/>
    </row>
    <row r="491" spans="2:17" x14ac:dyDescent="0.15">
      <c r="B491" s="106"/>
      <c r="E491" s="106"/>
      <c r="F491" s="106"/>
      <c r="G491" s="106"/>
      <c r="H491" s="106"/>
      <c r="I491" s="106"/>
      <c r="J491" s="106"/>
      <c r="K491" s="106"/>
      <c r="L491" s="106"/>
      <c r="O491" s="106"/>
      <c r="P491" s="106"/>
      <c r="Q491" s="106"/>
    </row>
    <row r="492" spans="2:17" x14ac:dyDescent="0.15">
      <c r="B492" s="106"/>
      <c r="E492" s="106"/>
      <c r="F492" s="106"/>
      <c r="G492" s="106"/>
      <c r="H492" s="106"/>
      <c r="I492" s="106"/>
      <c r="J492" s="106"/>
      <c r="K492" s="106"/>
      <c r="L492" s="106"/>
      <c r="O492" s="106"/>
      <c r="P492" s="106"/>
      <c r="Q492" s="106"/>
    </row>
    <row r="493" spans="2:17" x14ac:dyDescent="0.15">
      <c r="B493" s="106"/>
      <c r="E493" s="106"/>
      <c r="F493" s="106"/>
      <c r="G493" s="106"/>
      <c r="H493" s="106"/>
      <c r="I493" s="106"/>
      <c r="J493" s="106"/>
      <c r="K493" s="106"/>
      <c r="L493" s="106"/>
      <c r="O493" s="106"/>
      <c r="P493" s="106"/>
      <c r="Q493" s="106"/>
    </row>
    <row r="494" spans="2:17" x14ac:dyDescent="0.15">
      <c r="B494" s="106"/>
      <c r="E494" s="106"/>
      <c r="F494" s="106"/>
      <c r="G494" s="106"/>
      <c r="H494" s="106"/>
      <c r="I494" s="106"/>
      <c r="J494" s="106"/>
      <c r="K494" s="106"/>
      <c r="L494" s="106"/>
      <c r="O494" s="106"/>
      <c r="P494" s="106"/>
      <c r="Q494" s="106"/>
    </row>
    <row r="495" spans="2:17" x14ac:dyDescent="0.15">
      <c r="B495" s="106"/>
      <c r="E495" s="106"/>
      <c r="F495" s="106"/>
      <c r="G495" s="106"/>
      <c r="H495" s="106"/>
      <c r="I495" s="106"/>
      <c r="J495" s="106"/>
      <c r="K495" s="106"/>
      <c r="L495" s="106"/>
      <c r="O495" s="106"/>
      <c r="P495" s="106"/>
      <c r="Q495" s="106"/>
    </row>
    <row r="496" spans="2:17" x14ac:dyDescent="0.15">
      <c r="B496" s="106"/>
      <c r="E496" s="106"/>
      <c r="F496" s="106"/>
      <c r="G496" s="106"/>
      <c r="H496" s="106"/>
      <c r="I496" s="106"/>
      <c r="J496" s="106"/>
      <c r="K496" s="106"/>
      <c r="L496" s="106"/>
      <c r="O496" s="106"/>
      <c r="P496" s="106"/>
      <c r="Q496" s="106"/>
    </row>
    <row r="497" spans="2:17" x14ac:dyDescent="0.15">
      <c r="B497" s="106"/>
      <c r="E497" s="106"/>
      <c r="F497" s="106"/>
      <c r="G497" s="106"/>
      <c r="H497" s="106"/>
      <c r="I497" s="106"/>
      <c r="J497" s="106"/>
      <c r="K497" s="106"/>
      <c r="L497" s="106"/>
      <c r="O497" s="106"/>
      <c r="P497" s="106"/>
      <c r="Q497" s="106"/>
    </row>
    <row r="498" spans="2:17" x14ac:dyDescent="0.15">
      <c r="B498" s="106"/>
      <c r="E498" s="106"/>
      <c r="F498" s="106"/>
      <c r="G498" s="106"/>
      <c r="H498" s="106"/>
      <c r="I498" s="106"/>
      <c r="J498" s="106"/>
      <c r="K498" s="106"/>
      <c r="L498" s="106"/>
      <c r="O498" s="106"/>
      <c r="P498" s="106"/>
      <c r="Q498" s="106"/>
    </row>
    <row r="499" spans="2:17" x14ac:dyDescent="0.15">
      <c r="B499" s="106"/>
      <c r="E499" s="106"/>
      <c r="F499" s="106"/>
      <c r="G499" s="106"/>
      <c r="H499" s="106"/>
      <c r="I499" s="106"/>
      <c r="J499" s="106"/>
      <c r="K499" s="106"/>
      <c r="L499" s="106"/>
      <c r="O499" s="106"/>
      <c r="P499" s="106"/>
      <c r="Q499" s="106"/>
    </row>
    <row r="500" spans="2:17" x14ac:dyDescent="0.15">
      <c r="B500" s="106"/>
      <c r="E500" s="106"/>
      <c r="F500" s="106"/>
      <c r="G500" s="106"/>
      <c r="H500" s="106"/>
      <c r="I500" s="106"/>
      <c r="J500" s="106"/>
      <c r="K500" s="106"/>
      <c r="L500" s="106"/>
      <c r="O500" s="106"/>
      <c r="P500" s="106"/>
      <c r="Q500" s="106"/>
    </row>
    <row r="501" spans="2:17" x14ac:dyDescent="0.15">
      <c r="B501" s="106"/>
      <c r="E501" s="106"/>
      <c r="F501" s="106"/>
      <c r="G501" s="106"/>
      <c r="H501" s="106"/>
      <c r="I501" s="106"/>
      <c r="J501" s="106"/>
      <c r="K501" s="106"/>
      <c r="L501" s="106"/>
      <c r="O501" s="106"/>
      <c r="P501" s="106"/>
      <c r="Q501" s="106"/>
    </row>
    <row r="502" spans="2:17" x14ac:dyDescent="0.15">
      <c r="B502" s="106"/>
      <c r="E502" s="106"/>
      <c r="F502" s="106"/>
      <c r="G502" s="106"/>
      <c r="H502" s="106"/>
      <c r="I502" s="106"/>
      <c r="J502" s="106"/>
      <c r="K502" s="106"/>
      <c r="L502" s="106"/>
      <c r="O502" s="106"/>
      <c r="P502" s="106"/>
      <c r="Q502" s="106"/>
    </row>
    <row r="503" spans="2:17" x14ac:dyDescent="0.15">
      <c r="B503" s="106"/>
      <c r="E503" s="106"/>
      <c r="F503" s="106"/>
      <c r="G503" s="106"/>
      <c r="H503" s="106"/>
      <c r="I503" s="106"/>
      <c r="J503" s="106"/>
      <c r="K503" s="106"/>
      <c r="L503" s="106"/>
      <c r="O503" s="106"/>
      <c r="P503" s="106"/>
      <c r="Q503" s="106"/>
    </row>
    <row r="504" spans="2:17" x14ac:dyDescent="0.15">
      <c r="B504" s="106"/>
      <c r="E504" s="106"/>
      <c r="F504" s="106"/>
      <c r="G504" s="106"/>
      <c r="H504" s="106"/>
      <c r="I504" s="106"/>
      <c r="J504" s="106"/>
      <c r="K504" s="106"/>
      <c r="L504" s="106"/>
      <c r="O504" s="106"/>
      <c r="P504" s="106"/>
      <c r="Q504" s="106"/>
    </row>
    <row r="505" spans="2:17" x14ac:dyDescent="0.15">
      <c r="B505" s="106"/>
      <c r="E505" s="106"/>
      <c r="F505" s="106"/>
      <c r="G505" s="106"/>
      <c r="H505" s="106"/>
      <c r="I505" s="106"/>
      <c r="J505" s="106"/>
      <c r="K505" s="106"/>
      <c r="L505" s="106"/>
      <c r="O505" s="106"/>
      <c r="P505" s="106"/>
      <c r="Q505" s="106"/>
    </row>
    <row r="506" spans="2:17" x14ac:dyDescent="0.15">
      <c r="B506" s="106"/>
      <c r="E506" s="106"/>
      <c r="F506" s="106"/>
      <c r="G506" s="106"/>
      <c r="H506" s="106"/>
      <c r="I506" s="106"/>
      <c r="J506" s="106"/>
      <c r="K506" s="106"/>
      <c r="L506" s="106"/>
      <c r="O506" s="106"/>
      <c r="P506" s="106"/>
      <c r="Q506" s="106"/>
    </row>
    <row r="507" spans="2:17" x14ac:dyDescent="0.15">
      <c r="B507" s="106"/>
      <c r="E507" s="106"/>
      <c r="F507" s="106"/>
      <c r="G507" s="106"/>
      <c r="H507" s="106"/>
      <c r="I507" s="106"/>
      <c r="J507" s="106"/>
      <c r="K507" s="106"/>
      <c r="L507" s="106"/>
      <c r="O507" s="106"/>
      <c r="P507" s="106"/>
      <c r="Q507" s="106"/>
    </row>
    <row r="508" spans="2:17" x14ac:dyDescent="0.15">
      <c r="B508" s="106"/>
      <c r="E508" s="106"/>
      <c r="F508" s="106"/>
      <c r="G508" s="106"/>
      <c r="H508" s="106"/>
      <c r="I508" s="106"/>
      <c r="J508" s="106"/>
      <c r="K508" s="106"/>
      <c r="L508" s="106"/>
      <c r="O508" s="106"/>
      <c r="P508" s="106"/>
      <c r="Q508" s="106"/>
    </row>
    <row r="509" spans="2:17" x14ac:dyDescent="0.15">
      <c r="B509" s="106"/>
      <c r="E509" s="106"/>
      <c r="F509" s="106"/>
      <c r="G509" s="106"/>
      <c r="H509" s="106"/>
      <c r="I509" s="106"/>
      <c r="J509" s="106"/>
      <c r="K509" s="106"/>
      <c r="L509" s="106"/>
      <c r="O509" s="106"/>
      <c r="P509" s="106"/>
      <c r="Q509" s="106"/>
    </row>
    <row r="510" spans="2:17" x14ac:dyDescent="0.15">
      <c r="B510" s="106"/>
      <c r="E510" s="106"/>
      <c r="F510" s="106"/>
      <c r="G510" s="106"/>
      <c r="H510" s="106"/>
      <c r="I510" s="106"/>
      <c r="J510" s="106"/>
      <c r="K510" s="106"/>
      <c r="L510" s="106"/>
      <c r="O510" s="106"/>
      <c r="P510" s="106"/>
      <c r="Q510" s="106"/>
    </row>
    <row r="511" spans="2:17" x14ac:dyDescent="0.15">
      <c r="B511" s="106"/>
      <c r="E511" s="106"/>
      <c r="F511" s="106"/>
      <c r="G511" s="106"/>
      <c r="H511" s="106"/>
      <c r="I511" s="106"/>
      <c r="J511" s="106"/>
      <c r="K511" s="106"/>
      <c r="L511" s="106"/>
      <c r="O511" s="106"/>
      <c r="P511" s="106"/>
      <c r="Q511" s="106"/>
    </row>
    <row r="512" spans="2:17" x14ac:dyDescent="0.15">
      <c r="B512" s="106"/>
      <c r="E512" s="106"/>
      <c r="F512" s="106"/>
      <c r="G512" s="106"/>
      <c r="H512" s="106"/>
      <c r="I512" s="106"/>
      <c r="J512" s="106"/>
      <c r="K512" s="106"/>
      <c r="L512" s="106"/>
      <c r="O512" s="106"/>
      <c r="P512" s="106"/>
      <c r="Q512" s="106"/>
    </row>
    <row r="513" spans="2:17" x14ac:dyDescent="0.15">
      <c r="B513" s="106"/>
      <c r="E513" s="106"/>
      <c r="F513" s="106"/>
      <c r="G513" s="106"/>
      <c r="H513" s="106"/>
      <c r="I513" s="106"/>
      <c r="J513" s="106"/>
      <c r="K513" s="106"/>
      <c r="L513" s="106"/>
      <c r="O513" s="106"/>
      <c r="P513" s="106"/>
      <c r="Q513" s="106"/>
    </row>
    <row r="514" spans="2:17" x14ac:dyDescent="0.15">
      <c r="B514" s="106"/>
      <c r="E514" s="106"/>
      <c r="F514" s="106"/>
      <c r="G514" s="106"/>
      <c r="H514" s="106"/>
      <c r="I514" s="106"/>
      <c r="J514" s="106"/>
      <c r="K514" s="106"/>
      <c r="L514" s="106"/>
      <c r="O514" s="106"/>
      <c r="P514" s="106"/>
      <c r="Q514" s="106"/>
    </row>
    <row r="515" spans="2:17" x14ac:dyDescent="0.15">
      <c r="B515" s="106"/>
      <c r="E515" s="106"/>
      <c r="F515" s="106"/>
      <c r="G515" s="106"/>
      <c r="H515" s="106"/>
      <c r="I515" s="106"/>
      <c r="J515" s="106"/>
      <c r="K515" s="106"/>
      <c r="L515" s="106"/>
      <c r="O515" s="106"/>
      <c r="P515" s="106"/>
      <c r="Q515" s="106"/>
    </row>
    <row r="516" spans="2:17" x14ac:dyDescent="0.15">
      <c r="B516" s="106"/>
      <c r="E516" s="106"/>
      <c r="F516" s="106"/>
      <c r="G516" s="106"/>
      <c r="H516" s="106"/>
      <c r="I516" s="106"/>
      <c r="J516" s="106"/>
      <c r="K516" s="106"/>
      <c r="L516" s="106"/>
      <c r="O516" s="106"/>
      <c r="P516" s="106"/>
      <c r="Q516" s="106"/>
    </row>
    <row r="517" spans="2:17" x14ac:dyDescent="0.15">
      <c r="B517" s="106"/>
      <c r="E517" s="106"/>
      <c r="F517" s="106"/>
      <c r="G517" s="106"/>
      <c r="H517" s="106"/>
      <c r="I517" s="106"/>
      <c r="J517" s="106"/>
      <c r="K517" s="106"/>
      <c r="L517" s="106"/>
      <c r="O517" s="106"/>
      <c r="P517" s="106"/>
      <c r="Q517" s="106"/>
    </row>
    <row r="518" spans="2:17" x14ac:dyDescent="0.15">
      <c r="B518" s="106"/>
      <c r="E518" s="106"/>
      <c r="F518" s="106"/>
      <c r="G518" s="106"/>
      <c r="H518" s="106"/>
      <c r="I518" s="106"/>
      <c r="J518" s="106"/>
      <c r="K518" s="106"/>
      <c r="L518" s="106"/>
      <c r="O518" s="106"/>
      <c r="P518" s="106"/>
      <c r="Q518" s="106"/>
    </row>
    <row r="519" spans="2:17" x14ac:dyDescent="0.15">
      <c r="B519" s="106"/>
      <c r="E519" s="106"/>
      <c r="F519" s="106"/>
      <c r="G519" s="106"/>
      <c r="H519" s="106"/>
      <c r="I519" s="106"/>
      <c r="J519" s="106"/>
      <c r="K519" s="106"/>
      <c r="L519" s="106"/>
      <c r="O519" s="106"/>
      <c r="P519" s="106"/>
      <c r="Q519" s="106"/>
    </row>
    <row r="520" spans="2:17" x14ac:dyDescent="0.15">
      <c r="B520" s="106"/>
      <c r="E520" s="106"/>
      <c r="F520" s="106"/>
      <c r="G520" s="106"/>
      <c r="H520" s="106"/>
      <c r="I520" s="106"/>
      <c r="J520" s="106"/>
      <c r="K520" s="106"/>
      <c r="L520" s="106"/>
      <c r="O520" s="106"/>
      <c r="P520" s="106"/>
      <c r="Q520" s="106"/>
    </row>
    <row r="521" spans="2:17" x14ac:dyDescent="0.15">
      <c r="B521" s="106"/>
      <c r="E521" s="106"/>
      <c r="F521" s="106"/>
      <c r="G521" s="106"/>
      <c r="H521" s="106"/>
      <c r="I521" s="106"/>
      <c r="J521" s="106"/>
      <c r="K521" s="106"/>
      <c r="L521" s="106"/>
      <c r="O521" s="106"/>
      <c r="P521" s="106"/>
      <c r="Q521" s="106"/>
    </row>
    <row r="522" spans="2:17" x14ac:dyDescent="0.15">
      <c r="B522" s="106"/>
      <c r="E522" s="106"/>
      <c r="F522" s="106"/>
      <c r="G522" s="106"/>
      <c r="H522" s="106"/>
      <c r="I522" s="106"/>
      <c r="J522" s="106"/>
      <c r="K522" s="106"/>
      <c r="L522" s="106"/>
      <c r="O522" s="106"/>
      <c r="P522" s="106"/>
      <c r="Q522" s="106"/>
    </row>
    <row r="523" spans="2:17" x14ac:dyDescent="0.15">
      <c r="B523" s="106"/>
      <c r="E523" s="106"/>
      <c r="F523" s="106"/>
      <c r="G523" s="106"/>
      <c r="H523" s="106"/>
      <c r="I523" s="106"/>
      <c r="J523" s="106"/>
      <c r="K523" s="106"/>
      <c r="L523" s="106"/>
      <c r="O523" s="106"/>
      <c r="P523" s="106"/>
      <c r="Q523" s="106"/>
    </row>
    <row r="524" spans="2:17" x14ac:dyDescent="0.15">
      <c r="B524" s="106"/>
      <c r="E524" s="106"/>
      <c r="F524" s="106"/>
      <c r="G524" s="106"/>
      <c r="H524" s="106"/>
      <c r="I524" s="106"/>
      <c r="J524" s="106"/>
      <c r="K524" s="106"/>
      <c r="L524" s="106"/>
      <c r="O524" s="106"/>
      <c r="P524" s="106"/>
      <c r="Q524" s="106"/>
    </row>
    <row r="525" spans="2:17" x14ac:dyDescent="0.15">
      <c r="B525" s="106"/>
      <c r="E525" s="106"/>
      <c r="F525" s="106"/>
      <c r="G525" s="106"/>
      <c r="H525" s="106"/>
      <c r="I525" s="106"/>
      <c r="J525" s="106"/>
      <c r="K525" s="106"/>
      <c r="L525" s="106"/>
      <c r="O525" s="106"/>
      <c r="P525" s="106"/>
      <c r="Q525" s="106"/>
    </row>
    <row r="526" spans="2:17" x14ac:dyDescent="0.15">
      <c r="B526" s="106"/>
      <c r="E526" s="106"/>
      <c r="F526" s="106"/>
      <c r="G526" s="106"/>
      <c r="H526" s="106"/>
      <c r="I526" s="106"/>
      <c r="J526" s="106"/>
      <c r="K526" s="106"/>
      <c r="L526" s="106"/>
      <c r="O526" s="106"/>
      <c r="P526" s="106"/>
      <c r="Q526" s="106"/>
    </row>
    <row r="527" spans="2:17" x14ac:dyDescent="0.15">
      <c r="B527" s="106"/>
      <c r="E527" s="106"/>
      <c r="F527" s="106"/>
      <c r="G527" s="106"/>
      <c r="H527" s="106"/>
      <c r="I527" s="106"/>
      <c r="J527" s="106"/>
      <c r="K527" s="106"/>
      <c r="L527" s="106"/>
      <c r="O527" s="106"/>
      <c r="P527" s="106"/>
      <c r="Q527" s="106"/>
    </row>
    <row r="528" spans="2:17" x14ac:dyDescent="0.15">
      <c r="B528" s="106"/>
      <c r="E528" s="106"/>
      <c r="F528" s="106"/>
      <c r="G528" s="106"/>
      <c r="H528" s="106"/>
      <c r="I528" s="106"/>
      <c r="J528" s="106"/>
      <c r="K528" s="106"/>
      <c r="L528" s="106"/>
      <c r="O528" s="106"/>
      <c r="P528" s="106"/>
      <c r="Q528" s="106"/>
    </row>
    <row r="529" spans="2:17" x14ac:dyDescent="0.15">
      <c r="B529" s="106"/>
      <c r="E529" s="106"/>
      <c r="F529" s="106"/>
      <c r="G529" s="106"/>
      <c r="H529" s="106"/>
      <c r="I529" s="106"/>
      <c r="J529" s="106"/>
      <c r="K529" s="106"/>
      <c r="L529" s="106"/>
      <c r="O529" s="106"/>
      <c r="P529" s="106"/>
      <c r="Q529" s="106"/>
    </row>
    <row r="530" spans="2:17" x14ac:dyDescent="0.15">
      <c r="B530" s="106"/>
      <c r="E530" s="106"/>
      <c r="F530" s="106"/>
      <c r="G530" s="106"/>
      <c r="H530" s="106"/>
      <c r="I530" s="106"/>
      <c r="J530" s="106"/>
      <c r="K530" s="106"/>
      <c r="L530" s="106"/>
      <c r="O530" s="106"/>
      <c r="P530" s="106"/>
      <c r="Q530" s="106"/>
    </row>
    <row r="531" spans="2:17" x14ac:dyDescent="0.15">
      <c r="B531" s="106"/>
      <c r="E531" s="106"/>
      <c r="F531" s="106"/>
      <c r="G531" s="106"/>
      <c r="H531" s="106"/>
      <c r="I531" s="106"/>
      <c r="J531" s="106"/>
      <c r="K531" s="106"/>
      <c r="L531" s="106"/>
      <c r="O531" s="106"/>
      <c r="P531" s="106"/>
      <c r="Q531" s="106"/>
    </row>
    <row r="532" spans="2:17" x14ac:dyDescent="0.15">
      <c r="B532" s="106"/>
      <c r="E532" s="106"/>
      <c r="F532" s="106"/>
      <c r="G532" s="106"/>
      <c r="H532" s="106"/>
      <c r="I532" s="106"/>
      <c r="J532" s="106"/>
      <c r="K532" s="106"/>
      <c r="L532" s="106"/>
      <c r="O532" s="106"/>
      <c r="P532" s="106"/>
      <c r="Q532" s="106"/>
    </row>
    <row r="533" spans="2:17" x14ac:dyDescent="0.15">
      <c r="B533" s="106"/>
      <c r="E533" s="106"/>
      <c r="F533" s="106"/>
      <c r="G533" s="106"/>
      <c r="H533" s="106"/>
      <c r="I533" s="106"/>
      <c r="J533" s="106"/>
      <c r="K533" s="106"/>
      <c r="L533" s="106"/>
      <c r="O533" s="106"/>
      <c r="P533" s="106"/>
      <c r="Q533" s="106"/>
    </row>
    <row r="534" spans="2:17" x14ac:dyDescent="0.15">
      <c r="B534" s="106"/>
      <c r="E534" s="106"/>
      <c r="F534" s="106"/>
      <c r="G534" s="106"/>
      <c r="H534" s="106"/>
      <c r="I534" s="106"/>
      <c r="J534" s="106"/>
      <c r="K534" s="106"/>
      <c r="L534" s="106"/>
      <c r="O534" s="106"/>
      <c r="P534" s="106"/>
      <c r="Q534" s="106"/>
    </row>
    <row r="535" spans="2:17" x14ac:dyDescent="0.15">
      <c r="B535" s="106"/>
      <c r="E535" s="106"/>
      <c r="F535" s="106"/>
      <c r="G535" s="106"/>
      <c r="H535" s="106"/>
      <c r="I535" s="106"/>
      <c r="J535" s="106"/>
      <c r="K535" s="106"/>
      <c r="L535" s="106"/>
      <c r="O535" s="106"/>
      <c r="P535" s="106"/>
      <c r="Q535" s="106"/>
    </row>
    <row r="536" spans="2:17" x14ac:dyDescent="0.15">
      <c r="B536" s="106"/>
      <c r="E536" s="106"/>
      <c r="F536" s="106"/>
      <c r="G536" s="106"/>
      <c r="H536" s="106"/>
      <c r="I536" s="106"/>
      <c r="J536" s="106"/>
      <c r="K536" s="106"/>
      <c r="L536" s="106"/>
      <c r="O536" s="106"/>
      <c r="P536" s="106"/>
      <c r="Q536" s="106"/>
    </row>
    <row r="537" spans="2:17" x14ac:dyDescent="0.15">
      <c r="B537" s="106"/>
      <c r="E537" s="106"/>
      <c r="F537" s="106"/>
      <c r="G537" s="106"/>
      <c r="H537" s="106"/>
      <c r="I537" s="106"/>
      <c r="J537" s="106"/>
      <c r="K537" s="106"/>
      <c r="L537" s="106"/>
      <c r="O537" s="106"/>
      <c r="P537" s="106"/>
      <c r="Q537" s="106"/>
    </row>
    <row r="538" spans="2:17" x14ac:dyDescent="0.15">
      <c r="B538" s="106"/>
      <c r="E538" s="106"/>
      <c r="F538" s="106"/>
      <c r="G538" s="106"/>
      <c r="H538" s="106"/>
      <c r="I538" s="106"/>
      <c r="J538" s="106"/>
      <c r="K538" s="106"/>
      <c r="L538" s="106"/>
      <c r="O538" s="106"/>
      <c r="P538" s="106"/>
      <c r="Q538" s="106"/>
    </row>
    <row r="539" spans="2:17" x14ac:dyDescent="0.15">
      <c r="B539" s="106"/>
      <c r="E539" s="106"/>
      <c r="F539" s="106"/>
      <c r="G539" s="106"/>
      <c r="H539" s="106"/>
      <c r="I539" s="106"/>
      <c r="J539" s="106"/>
      <c r="K539" s="106"/>
      <c r="L539" s="106"/>
      <c r="O539" s="106"/>
      <c r="P539" s="106"/>
      <c r="Q539" s="106"/>
    </row>
    <row r="540" spans="2:17" x14ac:dyDescent="0.15">
      <c r="B540" s="106"/>
      <c r="E540" s="106"/>
      <c r="F540" s="106"/>
      <c r="G540" s="106"/>
      <c r="H540" s="106"/>
      <c r="I540" s="106"/>
      <c r="J540" s="106"/>
      <c r="K540" s="106"/>
      <c r="L540" s="106"/>
      <c r="O540" s="106"/>
      <c r="P540" s="106"/>
      <c r="Q540" s="106"/>
    </row>
    <row r="541" spans="2:17" x14ac:dyDescent="0.15">
      <c r="B541" s="106"/>
      <c r="E541" s="106"/>
      <c r="F541" s="106"/>
      <c r="G541" s="106"/>
      <c r="H541" s="106"/>
      <c r="I541" s="106"/>
      <c r="J541" s="106"/>
      <c r="K541" s="106"/>
      <c r="L541" s="106"/>
      <c r="O541" s="106"/>
      <c r="P541" s="106"/>
      <c r="Q541" s="106"/>
    </row>
    <row r="542" spans="2:17" x14ac:dyDescent="0.15">
      <c r="B542" s="106"/>
      <c r="E542" s="106"/>
      <c r="F542" s="106"/>
      <c r="G542" s="106"/>
      <c r="H542" s="106"/>
      <c r="I542" s="106"/>
      <c r="J542" s="106"/>
      <c r="K542" s="106"/>
      <c r="L542" s="106"/>
      <c r="O542" s="106"/>
      <c r="P542" s="106"/>
      <c r="Q542" s="106"/>
    </row>
    <row r="543" spans="2:17" x14ac:dyDescent="0.15">
      <c r="B543" s="106"/>
      <c r="E543" s="106"/>
      <c r="F543" s="106"/>
      <c r="G543" s="106"/>
      <c r="H543" s="106"/>
      <c r="I543" s="106"/>
      <c r="J543" s="106"/>
      <c r="K543" s="106"/>
      <c r="L543" s="106"/>
      <c r="O543" s="106"/>
      <c r="P543" s="106"/>
      <c r="Q543" s="106"/>
    </row>
    <row r="544" spans="2:17" x14ac:dyDescent="0.15">
      <c r="B544" s="106"/>
      <c r="E544" s="106"/>
      <c r="F544" s="106"/>
      <c r="G544" s="106"/>
      <c r="H544" s="106"/>
      <c r="I544" s="106"/>
      <c r="J544" s="106"/>
      <c r="K544" s="106"/>
      <c r="L544" s="106"/>
      <c r="O544" s="106"/>
      <c r="P544" s="106"/>
      <c r="Q544" s="106"/>
    </row>
    <row r="545" spans="2:17" x14ac:dyDescent="0.15">
      <c r="B545" s="106"/>
      <c r="E545" s="106"/>
      <c r="F545" s="106"/>
      <c r="G545" s="106"/>
      <c r="H545" s="106"/>
      <c r="I545" s="106"/>
      <c r="J545" s="106"/>
      <c r="K545" s="106"/>
      <c r="L545" s="106"/>
      <c r="O545" s="106"/>
      <c r="P545" s="106"/>
      <c r="Q545" s="106"/>
    </row>
    <row r="546" spans="2:17" x14ac:dyDescent="0.15">
      <c r="B546" s="106"/>
      <c r="E546" s="106"/>
      <c r="F546" s="106"/>
      <c r="G546" s="106"/>
      <c r="H546" s="106"/>
      <c r="I546" s="106"/>
      <c r="J546" s="106"/>
      <c r="K546" s="106"/>
      <c r="L546" s="106"/>
      <c r="O546" s="106"/>
      <c r="P546" s="106"/>
      <c r="Q546" s="106"/>
    </row>
    <row r="547" spans="2:17" x14ac:dyDescent="0.15">
      <c r="B547" s="106"/>
      <c r="E547" s="106"/>
      <c r="F547" s="106"/>
      <c r="G547" s="106"/>
      <c r="H547" s="106"/>
      <c r="I547" s="106"/>
      <c r="J547" s="106"/>
      <c r="K547" s="106"/>
      <c r="L547" s="106"/>
      <c r="O547" s="106"/>
      <c r="P547" s="106"/>
      <c r="Q547" s="106"/>
    </row>
    <row r="548" spans="2:17" x14ac:dyDescent="0.15">
      <c r="B548" s="106"/>
      <c r="E548" s="106"/>
      <c r="F548" s="106"/>
      <c r="G548" s="106"/>
      <c r="H548" s="106"/>
      <c r="I548" s="106"/>
      <c r="J548" s="106"/>
      <c r="K548" s="106"/>
      <c r="L548" s="106"/>
      <c r="O548" s="106"/>
      <c r="P548" s="106"/>
      <c r="Q548" s="106"/>
    </row>
    <row r="549" spans="2:17" x14ac:dyDescent="0.15">
      <c r="B549" s="106"/>
      <c r="E549" s="106"/>
      <c r="F549" s="106"/>
      <c r="G549" s="106"/>
      <c r="H549" s="106"/>
      <c r="I549" s="106"/>
      <c r="J549" s="106"/>
      <c r="K549" s="106"/>
      <c r="L549" s="106"/>
      <c r="O549" s="106"/>
      <c r="P549" s="106"/>
      <c r="Q549" s="106"/>
    </row>
    <row r="550" spans="2:17" x14ac:dyDescent="0.15">
      <c r="B550" s="106"/>
      <c r="E550" s="106"/>
      <c r="F550" s="106"/>
      <c r="G550" s="106"/>
      <c r="H550" s="106"/>
      <c r="I550" s="106"/>
      <c r="J550" s="106"/>
      <c r="K550" s="106"/>
      <c r="L550" s="106"/>
      <c r="O550" s="106"/>
      <c r="P550" s="106"/>
      <c r="Q550" s="106"/>
    </row>
    <row r="551" spans="2:17" x14ac:dyDescent="0.15">
      <c r="B551" s="106"/>
      <c r="E551" s="106"/>
      <c r="F551" s="106"/>
      <c r="G551" s="106"/>
      <c r="H551" s="106"/>
      <c r="I551" s="106"/>
      <c r="J551" s="106"/>
      <c r="K551" s="106"/>
      <c r="L551" s="106"/>
      <c r="O551" s="106"/>
      <c r="P551" s="106"/>
      <c r="Q551" s="106"/>
    </row>
    <row r="552" spans="2:17" x14ac:dyDescent="0.15">
      <c r="B552" s="106"/>
      <c r="E552" s="106"/>
      <c r="F552" s="106"/>
      <c r="G552" s="106"/>
      <c r="H552" s="106"/>
      <c r="I552" s="106"/>
      <c r="J552" s="106"/>
      <c r="K552" s="106"/>
      <c r="L552" s="106"/>
      <c r="O552" s="106"/>
      <c r="P552" s="106"/>
      <c r="Q552" s="106"/>
    </row>
    <row r="553" spans="2:17" x14ac:dyDescent="0.15">
      <c r="B553" s="106"/>
      <c r="E553" s="106"/>
      <c r="F553" s="106"/>
      <c r="G553" s="106"/>
      <c r="H553" s="106"/>
      <c r="I553" s="106"/>
      <c r="J553" s="106"/>
      <c r="K553" s="106"/>
      <c r="L553" s="106"/>
      <c r="O553" s="106"/>
      <c r="P553" s="106"/>
      <c r="Q553" s="106"/>
    </row>
    <row r="554" spans="2:17" x14ac:dyDescent="0.15">
      <c r="B554" s="106"/>
      <c r="E554" s="106"/>
      <c r="F554" s="106"/>
      <c r="G554" s="106"/>
      <c r="H554" s="106"/>
      <c r="I554" s="106"/>
      <c r="J554" s="106"/>
      <c r="K554" s="106"/>
      <c r="L554" s="106"/>
      <c r="O554" s="106"/>
      <c r="P554" s="106"/>
      <c r="Q554" s="106"/>
    </row>
    <row r="555" spans="2:17" x14ac:dyDescent="0.15">
      <c r="B555" s="106"/>
      <c r="E555" s="106"/>
      <c r="F555" s="106"/>
      <c r="G555" s="106"/>
      <c r="H555" s="106"/>
      <c r="I555" s="106"/>
      <c r="J555" s="106"/>
      <c r="K555" s="106"/>
      <c r="L555" s="106"/>
      <c r="O555" s="106"/>
      <c r="P555" s="106"/>
      <c r="Q555" s="106"/>
    </row>
    <row r="556" spans="2:17" x14ac:dyDescent="0.15">
      <c r="B556" s="106"/>
      <c r="E556" s="106"/>
      <c r="F556" s="106"/>
      <c r="G556" s="106"/>
      <c r="H556" s="106"/>
      <c r="I556" s="106"/>
      <c r="J556" s="106"/>
      <c r="K556" s="106"/>
      <c r="L556" s="106"/>
      <c r="O556" s="106"/>
      <c r="P556" s="106"/>
      <c r="Q556" s="106"/>
    </row>
    <row r="557" spans="2:17" x14ac:dyDescent="0.15">
      <c r="B557" s="106"/>
      <c r="E557" s="106"/>
      <c r="F557" s="106"/>
      <c r="G557" s="106"/>
      <c r="H557" s="106"/>
      <c r="I557" s="106"/>
      <c r="J557" s="106"/>
      <c r="K557" s="106"/>
      <c r="L557" s="106"/>
      <c r="O557" s="106"/>
      <c r="P557" s="106"/>
      <c r="Q557" s="106"/>
    </row>
    <row r="558" spans="2:17" x14ac:dyDescent="0.15">
      <c r="B558" s="106"/>
      <c r="E558" s="106"/>
      <c r="F558" s="106"/>
      <c r="G558" s="106"/>
      <c r="H558" s="106"/>
      <c r="I558" s="106"/>
      <c r="J558" s="106"/>
      <c r="K558" s="106"/>
      <c r="L558" s="106"/>
      <c r="O558" s="106"/>
      <c r="P558" s="106"/>
      <c r="Q558" s="106"/>
    </row>
    <row r="559" spans="2:17" x14ac:dyDescent="0.15">
      <c r="B559" s="106"/>
      <c r="E559" s="106"/>
      <c r="F559" s="106"/>
      <c r="G559" s="106"/>
      <c r="H559" s="106"/>
      <c r="I559" s="106"/>
      <c r="J559" s="106"/>
      <c r="K559" s="106"/>
      <c r="L559" s="106"/>
      <c r="O559" s="106"/>
      <c r="P559" s="106"/>
      <c r="Q559" s="106"/>
    </row>
    <row r="560" spans="2:17" x14ac:dyDescent="0.15">
      <c r="B560" s="106"/>
      <c r="E560" s="106"/>
      <c r="F560" s="106"/>
      <c r="G560" s="106"/>
      <c r="H560" s="106"/>
      <c r="I560" s="106"/>
      <c r="J560" s="106"/>
      <c r="K560" s="106"/>
      <c r="L560" s="106"/>
      <c r="O560" s="106"/>
      <c r="P560" s="106"/>
      <c r="Q560" s="106"/>
    </row>
    <row r="561" spans="2:17" x14ac:dyDescent="0.15">
      <c r="B561" s="106"/>
      <c r="E561" s="106"/>
      <c r="F561" s="106"/>
      <c r="G561" s="106"/>
      <c r="H561" s="106"/>
      <c r="I561" s="106"/>
      <c r="J561" s="106"/>
      <c r="K561" s="106"/>
      <c r="L561" s="106"/>
      <c r="O561" s="106"/>
      <c r="P561" s="106"/>
      <c r="Q561" s="106"/>
    </row>
    <row r="562" spans="2:17" x14ac:dyDescent="0.15">
      <c r="B562" s="106"/>
      <c r="E562" s="106"/>
      <c r="F562" s="106"/>
      <c r="G562" s="106"/>
      <c r="H562" s="106"/>
      <c r="I562" s="106"/>
      <c r="J562" s="106"/>
      <c r="K562" s="106"/>
      <c r="L562" s="106"/>
      <c r="O562" s="106"/>
      <c r="P562" s="106"/>
      <c r="Q562" s="106"/>
    </row>
    <row r="563" spans="2:17" x14ac:dyDescent="0.15">
      <c r="B563" s="106"/>
      <c r="E563" s="106"/>
      <c r="F563" s="106"/>
      <c r="G563" s="106"/>
      <c r="H563" s="106"/>
      <c r="I563" s="106"/>
      <c r="J563" s="106"/>
      <c r="K563" s="106"/>
      <c r="L563" s="106"/>
      <c r="O563" s="106"/>
      <c r="P563" s="106"/>
      <c r="Q563" s="106"/>
    </row>
    <row r="564" spans="2:17" x14ac:dyDescent="0.15">
      <c r="B564" s="106"/>
      <c r="E564" s="106"/>
      <c r="F564" s="106"/>
      <c r="G564" s="106"/>
      <c r="H564" s="106"/>
      <c r="I564" s="106"/>
      <c r="J564" s="106"/>
      <c r="K564" s="106"/>
      <c r="L564" s="106"/>
      <c r="O564" s="106"/>
      <c r="P564" s="106"/>
      <c r="Q564" s="106"/>
    </row>
    <row r="565" spans="2:17" x14ac:dyDescent="0.15">
      <c r="B565" s="106"/>
      <c r="E565" s="106"/>
      <c r="F565" s="106"/>
      <c r="G565" s="106"/>
      <c r="H565" s="106"/>
      <c r="I565" s="106"/>
      <c r="J565" s="106"/>
      <c r="K565" s="106"/>
      <c r="L565" s="106"/>
      <c r="O565" s="106"/>
      <c r="P565" s="106"/>
      <c r="Q565" s="106"/>
    </row>
    <row r="566" spans="2:17" x14ac:dyDescent="0.15">
      <c r="B566" s="106"/>
      <c r="E566" s="106"/>
      <c r="F566" s="106"/>
      <c r="G566" s="106"/>
      <c r="H566" s="106"/>
      <c r="I566" s="106"/>
      <c r="J566" s="106"/>
      <c r="K566" s="106"/>
      <c r="L566" s="106"/>
      <c r="O566" s="106"/>
      <c r="P566" s="106"/>
      <c r="Q566" s="106"/>
    </row>
    <row r="567" spans="2:17" x14ac:dyDescent="0.15">
      <c r="B567" s="106"/>
      <c r="E567" s="106"/>
      <c r="F567" s="106"/>
      <c r="G567" s="106"/>
      <c r="H567" s="106"/>
      <c r="I567" s="106"/>
      <c r="J567" s="106"/>
      <c r="K567" s="106"/>
      <c r="L567" s="106"/>
      <c r="O567" s="106"/>
      <c r="P567" s="106"/>
      <c r="Q567" s="106"/>
    </row>
    <row r="568" spans="2:17" x14ac:dyDescent="0.15">
      <c r="B568" s="106"/>
      <c r="E568" s="106"/>
      <c r="F568" s="106"/>
      <c r="G568" s="106"/>
      <c r="H568" s="106"/>
      <c r="I568" s="106"/>
      <c r="J568" s="106"/>
      <c r="K568" s="106"/>
      <c r="L568" s="106"/>
      <c r="O568" s="106"/>
      <c r="P568" s="106"/>
      <c r="Q568" s="106"/>
    </row>
    <row r="569" spans="2:17" x14ac:dyDescent="0.15">
      <c r="B569" s="106"/>
      <c r="E569" s="106"/>
      <c r="F569" s="106"/>
      <c r="G569" s="106"/>
      <c r="H569" s="106"/>
      <c r="I569" s="106"/>
      <c r="J569" s="106"/>
      <c r="K569" s="106"/>
      <c r="L569" s="106"/>
      <c r="O569" s="106"/>
      <c r="P569" s="106"/>
      <c r="Q569" s="106"/>
    </row>
    <row r="570" spans="2:17" x14ac:dyDescent="0.15">
      <c r="B570" s="106"/>
      <c r="E570" s="106"/>
      <c r="F570" s="106"/>
      <c r="G570" s="106"/>
      <c r="H570" s="106"/>
      <c r="I570" s="106"/>
      <c r="J570" s="106"/>
      <c r="K570" s="106"/>
      <c r="L570" s="106"/>
      <c r="O570" s="106"/>
      <c r="P570" s="106"/>
      <c r="Q570" s="106"/>
    </row>
    <row r="571" spans="2:17" x14ac:dyDescent="0.15">
      <c r="B571" s="106"/>
      <c r="E571" s="106"/>
      <c r="F571" s="106"/>
      <c r="G571" s="106"/>
      <c r="H571" s="106"/>
      <c r="I571" s="106"/>
      <c r="J571" s="106"/>
      <c r="K571" s="106"/>
      <c r="L571" s="106"/>
      <c r="O571" s="106"/>
      <c r="P571" s="106"/>
      <c r="Q571" s="106"/>
    </row>
    <row r="572" spans="2:17" x14ac:dyDescent="0.15">
      <c r="B572" s="106"/>
      <c r="E572" s="106"/>
      <c r="F572" s="106"/>
      <c r="G572" s="106"/>
      <c r="H572" s="106"/>
      <c r="I572" s="106"/>
      <c r="J572" s="106"/>
      <c r="K572" s="106"/>
      <c r="L572" s="106"/>
      <c r="O572" s="106"/>
      <c r="P572" s="106"/>
      <c r="Q572" s="106"/>
    </row>
    <row r="573" spans="2:17" x14ac:dyDescent="0.15">
      <c r="B573" s="106"/>
      <c r="E573" s="106"/>
      <c r="F573" s="106"/>
      <c r="G573" s="106"/>
      <c r="H573" s="106"/>
      <c r="I573" s="106"/>
      <c r="J573" s="106"/>
      <c r="K573" s="106"/>
      <c r="L573" s="106"/>
      <c r="O573" s="106"/>
      <c r="P573" s="106"/>
      <c r="Q573" s="106"/>
    </row>
    <row r="574" spans="2:17" x14ac:dyDescent="0.15">
      <c r="B574" s="106"/>
      <c r="E574" s="106"/>
      <c r="F574" s="106"/>
      <c r="G574" s="106"/>
      <c r="H574" s="106"/>
      <c r="I574" s="106"/>
      <c r="J574" s="106"/>
      <c r="K574" s="106"/>
      <c r="L574" s="106"/>
      <c r="O574" s="106"/>
      <c r="P574" s="106"/>
      <c r="Q574" s="106"/>
    </row>
    <row r="575" spans="2:17" x14ac:dyDescent="0.15">
      <c r="B575" s="106"/>
      <c r="E575" s="106"/>
      <c r="F575" s="106"/>
      <c r="G575" s="106"/>
      <c r="H575" s="106"/>
      <c r="I575" s="106"/>
      <c r="J575" s="106"/>
      <c r="K575" s="106"/>
      <c r="L575" s="106"/>
      <c r="O575" s="106"/>
      <c r="P575" s="106"/>
      <c r="Q575" s="106"/>
    </row>
    <row r="576" spans="2:17" x14ac:dyDescent="0.15">
      <c r="B576" s="106"/>
      <c r="E576" s="106"/>
      <c r="F576" s="106"/>
      <c r="G576" s="106"/>
      <c r="H576" s="106"/>
      <c r="I576" s="106"/>
      <c r="J576" s="106"/>
      <c r="K576" s="106"/>
      <c r="L576" s="106"/>
      <c r="O576" s="106"/>
      <c r="P576" s="106"/>
      <c r="Q576" s="106"/>
    </row>
    <row r="577" spans="2:17" x14ac:dyDescent="0.15">
      <c r="B577" s="106"/>
      <c r="E577" s="106"/>
      <c r="F577" s="106"/>
      <c r="G577" s="106"/>
      <c r="H577" s="106"/>
      <c r="I577" s="106"/>
      <c r="J577" s="106"/>
      <c r="K577" s="106"/>
      <c r="L577" s="106"/>
      <c r="O577" s="106"/>
      <c r="P577" s="106"/>
      <c r="Q577" s="106"/>
    </row>
    <row r="578" spans="2:17" x14ac:dyDescent="0.15">
      <c r="B578" s="106"/>
      <c r="E578" s="106"/>
      <c r="F578" s="106"/>
      <c r="G578" s="106"/>
      <c r="H578" s="106"/>
      <c r="I578" s="106"/>
      <c r="J578" s="106"/>
      <c r="K578" s="106"/>
      <c r="L578" s="106"/>
      <c r="O578" s="106"/>
      <c r="P578" s="106"/>
      <c r="Q578" s="106"/>
    </row>
    <row r="579" spans="2:17" x14ac:dyDescent="0.15">
      <c r="B579" s="106"/>
      <c r="E579" s="106"/>
      <c r="F579" s="106"/>
      <c r="G579" s="106"/>
      <c r="H579" s="106"/>
      <c r="I579" s="106"/>
      <c r="J579" s="106"/>
      <c r="K579" s="106"/>
      <c r="L579" s="106"/>
      <c r="O579" s="106"/>
      <c r="P579" s="106"/>
      <c r="Q579" s="106"/>
    </row>
    <row r="580" spans="2:17" x14ac:dyDescent="0.15">
      <c r="B580" s="106"/>
      <c r="E580" s="106"/>
      <c r="F580" s="106"/>
      <c r="G580" s="106"/>
      <c r="H580" s="106"/>
      <c r="I580" s="106"/>
      <c r="J580" s="106"/>
      <c r="K580" s="106"/>
      <c r="L580" s="106"/>
      <c r="O580" s="106"/>
      <c r="P580" s="106"/>
      <c r="Q580" s="106"/>
    </row>
    <row r="581" spans="2:17" x14ac:dyDescent="0.15">
      <c r="B581" s="106"/>
      <c r="E581" s="106"/>
      <c r="F581" s="106"/>
      <c r="G581" s="106"/>
      <c r="H581" s="106"/>
      <c r="I581" s="106"/>
      <c r="J581" s="106"/>
      <c r="K581" s="106"/>
      <c r="L581" s="106"/>
      <c r="O581" s="106"/>
      <c r="P581" s="106"/>
      <c r="Q581" s="106"/>
    </row>
    <row r="582" spans="2:17" x14ac:dyDescent="0.15">
      <c r="B582" s="106"/>
      <c r="E582" s="106"/>
      <c r="F582" s="106"/>
      <c r="G582" s="106"/>
      <c r="H582" s="106"/>
      <c r="I582" s="106"/>
      <c r="J582" s="106"/>
      <c r="K582" s="106"/>
      <c r="L582" s="106"/>
      <c r="O582" s="106"/>
      <c r="P582" s="106"/>
      <c r="Q582" s="106"/>
    </row>
    <row r="583" spans="2:17" x14ac:dyDescent="0.15">
      <c r="B583" s="106"/>
      <c r="E583" s="106"/>
      <c r="F583" s="106"/>
      <c r="G583" s="106"/>
      <c r="H583" s="106"/>
      <c r="I583" s="106"/>
      <c r="J583" s="106"/>
      <c r="K583" s="106"/>
      <c r="L583" s="106"/>
      <c r="O583" s="106"/>
      <c r="P583" s="106"/>
      <c r="Q583" s="106"/>
    </row>
    <row r="584" spans="2:17" x14ac:dyDescent="0.15">
      <c r="B584" s="106"/>
      <c r="E584" s="106"/>
      <c r="F584" s="106"/>
      <c r="G584" s="106"/>
      <c r="H584" s="106"/>
      <c r="I584" s="106"/>
      <c r="J584" s="106"/>
      <c r="K584" s="106"/>
      <c r="L584" s="106"/>
      <c r="O584" s="106"/>
      <c r="P584" s="106"/>
      <c r="Q584" s="106"/>
    </row>
    <row r="585" spans="2:17" x14ac:dyDescent="0.15">
      <c r="B585" s="106"/>
      <c r="E585" s="106"/>
      <c r="F585" s="106"/>
      <c r="G585" s="106"/>
      <c r="H585" s="106"/>
      <c r="I585" s="106"/>
      <c r="J585" s="106"/>
      <c r="K585" s="106"/>
      <c r="L585" s="106"/>
      <c r="O585" s="106"/>
      <c r="P585" s="106"/>
      <c r="Q585" s="106"/>
    </row>
    <row r="586" spans="2:17" x14ac:dyDescent="0.15">
      <c r="B586" s="106"/>
      <c r="E586" s="106"/>
      <c r="F586" s="106"/>
      <c r="G586" s="106"/>
      <c r="H586" s="106"/>
      <c r="I586" s="106"/>
      <c r="J586" s="106"/>
      <c r="K586" s="106"/>
      <c r="L586" s="106"/>
      <c r="O586" s="106"/>
      <c r="P586" s="106"/>
      <c r="Q586" s="106"/>
    </row>
    <row r="587" spans="2:17" x14ac:dyDescent="0.15">
      <c r="B587" s="106"/>
      <c r="E587" s="106"/>
      <c r="F587" s="106"/>
      <c r="G587" s="106"/>
      <c r="H587" s="106"/>
      <c r="I587" s="106"/>
      <c r="J587" s="106"/>
      <c r="K587" s="106"/>
      <c r="L587" s="106"/>
      <c r="O587" s="106"/>
      <c r="P587" s="106"/>
      <c r="Q587" s="106"/>
    </row>
    <row r="588" spans="2:17" x14ac:dyDescent="0.15">
      <c r="B588" s="106"/>
      <c r="E588" s="106"/>
      <c r="F588" s="106"/>
      <c r="G588" s="106"/>
      <c r="H588" s="106"/>
      <c r="I588" s="106"/>
      <c r="J588" s="106"/>
      <c r="K588" s="106"/>
      <c r="L588" s="106"/>
      <c r="O588" s="106"/>
      <c r="P588" s="106"/>
      <c r="Q588" s="106"/>
    </row>
    <row r="589" spans="2:17" x14ac:dyDescent="0.15">
      <c r="B589" s="106"/>
      <c r="E589" s="106"/>
      <c r="F589" s="106"/>
      <c r="G589" s="106"/>
      <c r="H589" s="106"/>
      <c r="I589" s="106"/>
      <c r="J589" s="106"/>
      <c r="K589" s="106"/>
      <c r="L589" s="106"/>
      <c r="O589" s="106"/>
      <c r="P589" s="106"/>
      <c r="Q589" s="106"/>
    </row>
    <row r="590" spans="2:17" x14ac:dyDescent="0.15">
      <c r="B590" s="106"/>
      <c r="E590" s="106"/>
      <c r="F590" s="106"/>
      <c r="G590" s="106"/>
      <c r="H590" s="106"/>
      <c r="I590" s="106"/>
      <c r="J590" s="106"/>
      <c r="K590" s="106"/>
      <c r="L590" s="106"/>
      <c r="O590" s="106"/>
      <c r="P590" s="106"/>
      <c r="Q590" s="106"/>
    </row>
    <row r="591" spans="2:17" x14ac:dyDescent="0.15">
      <c r="B591" s="106"/>
      <c r="E591" s="106"/>
      <c r="F591" s="106"/>
      <c r="G591" s="106"/>
      <c r="H591" s="106"/>
      <c r="I591" s="106"/>
      <c r="J591" s="106"/>
      <c r="K591" s="106"/>
      <c r="L591" s="106"/>
      <c r="O591" s="106"/>
      <c r="P591" s="106"/>
      <c r="Q591" s="106"/>
    </row>
    <row r="592" spans="2:17" x14ac:dyDescent="0.15">
      <c r="B592" s="106"/>
      <c r="E592" s="106"/>
      <c r="F592" s="106"/>
      <c r="G592" s="106"/>
      <c r="H592" s="106"/>
      <c r="I592" s="106"/>
      <c r="J592" s="106"/>
      <c r="K592" s="106"/>
      <c r="L592" s="106"/>
      <c r="O592" s="106"/>
      <c r="P592" s="106"/>
      <c r="Q592" s="106"/>
    </row>
    <row r="593" spans="2:17" x14ac:dyDescent="0.15">
      <c r="B593" s="106"/>
      <c r="E593" s="106"/>
      <c r="F593" s="106"/>
      <c r="G593" s="106"/>
      <c r="H593" s="106"/>
      <c r="I593" s="106"/>
      <c r="J593" s="106"/>
      <c r="K593" s="106"/>
      <c r="L593" s="106"/>
      <c r="O593" s="106"/>
      <c r="P593" s="106"/>
      <c r="Q593" s="106"/>
    </row>
    <row r="594" spans="2:17" x14ac:dyDescent="0.15">
      <c r="B594" s="106"/>
      <c r="E594" s="106"/>
      <c r="F594" s="106"/>
      <c r="G594" s="106"/>
      <c r="H594" s="106"/>
      <c r="I594" s="106"/>
      <c r="J594" s="106"/>
      <c r="K594" s="106"/>
      <c r="L594" s="106"/>
      <c r="O594" s="106"/>
      <c r="P594" s="106"/>
      <c r="Q594" s="106"/>
    </row>
    <row r="595" spans="2:17" x14ac:dyDescent="0.15">
      <c r="B595" s="106"/>
      <c r="E595" s="106"/>
      <c r="F595" s="106"/>
      <c r="G595" s="106"/>
      <c r="H595" s="106"/>
      <c r="I595" s="106"/>
      <c r="J595" s="106"/>
      <c r="K595" s="106"/>
      <c r="L595" s="106"/>
      <c r="O595" s="106"/>
      <c r="P595" s="106"/>
      <c r="Q595" s="106"/>
    </row>
    <row r="596" spans="2:17" x14ac:dyDescent="0.15">
      <c r="B596" s="106"/>
      <c r="E596" s="106"/>
      <c r="F596" s="106"/>
      <c r="G596" s="106"/>
      <c r="H596" s="106"/>
      <c r="I596" s="106"/>
      <c r="J596" s="106"/>
      <c r="K596" s="106"/>
      <c r="L596" s="106"/>
      <c r="O596" s="106"/>
      <c r="P596" s="106"/>
      <c r="Q596" s="106"/>
    </row>
    <row r="597" spans="2:17" x14ac:dyDescent="0.15">
      <c r="B597" s="106"/>
      <c r="E597" s="106"/>
      <c r="F597" s="106"/>
      <c r="G597" s="106"/>
      <c r="H597" s="106"/>
      <c r="I597" s="106"/>
      <c r="J597" s="106"/>
      <c r="K597" s="106"/>
      <c r="L597" s="106"/>
      <c r="O597" s="106"/>
      <c r="P597" s="106"/>
      <c r="Q597" s="106"/>
    </row>
    <row r="598" spans="2:17" x14ac:dyDescent="0.15">
      <c r="B598" s="106"/>
      <c r="E598" s="106"/>
      <c r="F598" s="106"/>
      <c r="G598" s="106"/>
      <c r="H598" s="106"/>
      <c r="I598" s="106"/>
      <c r="J598" s="106"/>
      <c r="K598" s="106"/>
      <c r="L598" s="106"/>
      <c r="O598" s="106"/>
      <c r="P598" s="106"/>
      <c r="Q598" s="106"/>
    </row>
    <row r="599" spans="2:17" x14ac:dyDescent="0.15">
      <c r="B599" s="106"/>
      <c r="E599" s="106"/>
      <c r="F599" s="106"/>
      <c r="G599" s="106"/>
      <c r="H599" s="106"/>
      <c r="I599" s="106"/>
      <c r="J599" s="106"/>
      <c r="K599" s="106"/>
      <c r="L599" s="106"/>
      <c r="O599" s="106"/>
      <c r="P599" s="106"/>
      <c r="Q599" s="106"/>
    </row>
    <row r="600" spans="2:17" x14ac:dyDescent="0.15">
      <c r="B600" s="106"/>
      <c r="E600" s="106"/>
      <c r="F600" s="106"/>
      <c r="G600" s="106"/>
      <c r="H600" s="106"/>
      <c r="I600" s="106"/>
      <c r="J600" s="106"/>
      <c r="K600" s="106"/>
      <c r="L600" s="106"/>
      <c r="O600" s="106"/>
      <c r="P600" s="106"/>
      <c r="Q600" s="106"/>
    </row>
    <row r="601" spans="2:17" x14ac:dyDescent="0.15">
      <c r="B601" s="106"/>
      <c r="E601" s="106"/>
      <c r="F601" s="106"/>
      <c r="G601" s="106"/>
      <c r="H601" s="106"/>
      <c r="I601" s="106"/>
      <c r="J601" s="106"/>
      <c r="K601" s="106"/>
      <c r="L601" s="106"/>
      <c r="O601" s="106"/>
      <c r="P601" s="106"/>
      <c r="Q601" s="106"/>
    </row>
    <row r="602" spans="2:17" x14ac:dyDescent="0.15">
      <c r="B602" s="106"/>
      <c r="E602" s="106"/>
      <c r="F602" s="106"/>
      <c r="G602" s="106"/>
      <c r="H602" s="106"/>
      <c r="I602" s="106"/>
      <c r="J602" s="106"/>
      <c r="K602" s="106"/>
      <c r="L602" s="106"/>
      <c r="O602" s="106"/>
      <c r="P602" s="106"/>
      <c r="Q602" s="106"/>
    </row>
    <row r="603" spans="2:17" x14ac:dyDescent="0.15">
      <c r="B603" s="106"/>
      <c r="E603" s="106"/>
      <c r="F603" s="106"/>
      <c r="G603" s="106"/>
      <c r="H603" s="106"/>
      <c r="I603" s="106"/>
      <c r="J603" s="106"/>
      <c r="K603" s="106"/>
      <c r="L603" s="106"/>
      <c r="O603" s="106"/>
      <c r="P603" s="106"/>
      <c r="Q603" s="106"/>
    </row>
    <row r="604" spans="2:17" x14ac:dyDescent="0.15">
      <c r="B604" s="106"/>
      <c r="E604" s="106"/>
      <c r="F604" s="106"/>
      <c r="G604" s="106"/>
      <c r="H604" s="106"/>
      <c r="I604" s="106"/>
      <c r="J604" s="106"/>
      <c r="K604" s="106"/>
      <c r="L604" s="106"/>
      <c r="O604" s="106"/>
      <c r="P604" s="106"/>
      <c r="Q604" s="106"/>
    </row>
    <row r="605" spans="2:17" x14ac:dyDescent="0.15">
      <c r="B605" s="106"/>
      <c r="E605" s="106"/>
      <c r="F605" s="106"/>
      <c r="G605" s="106"/>
      <c r="H605" s="106"/>
      <c r="I605" s="106"/>
      <c r="J605" s="106"/>
      <c r="K605" s="106"/>
      <c r="L605" s="106"/>
      <c r="O605" s="106"/>
      <c r="P605" s="106"/>
      <c r="Q605" s="106"/>
    </row>
    <row r="606" spans="2:17" x14ac:dyDescent="0.15">
      <c r="B606" s="106"/>
      <c r="E606" s="106"/>
      <c r="F606" s="106"/>
      <c r="G606" s="106"/>
      <c r="H606" s="106"/>
      <c r="I606" s="106"/>
      <c r="J606" s="106"/>
      <c r="K606" s="106"/>
      <c r="L606" s="106"/>
      <c r="O606" s="106"/>
      <c r="P606" s="106"/>
      <c r="Q606" s="106"/>
    </row>
    <row r="607" spans="2:17" x14ac:dyDescent="0.15">
      <c r="B607" s="106"/>
      <c r="E607" s="106"/>
      <c r="F607" s="106"/>
      <c r="G607" s="106"/>
      <c r="H607" s="106"/>
      <c r="I607" s="106"/>
      <c r="J607" s="106"/>
      <c r="K607" s="106"/>
      <c r="L607" s="106"/>
      <c r="O607" s="106"/>
      <c r="P607" s="106"/>
      <c r="Q607" s="106"/>
    </row>
    <row r="608" spans="2:17" x14ac:dyDescent="0.15">
      <c r="B608" s="106"/>
      <c r="E608" s="106"/>
      <c r="F608" s="106"/>
      <c r="G608" s="106"/>
      <c r="H608" s="106"/>
      <c r="I608" s="106"/>
      <c r="J608" s="106"/>
      <c r="K608" s="106"/>
      <c r="L608" s="106"/>
      <c r="O608" s="106"/>
      <c r="P608" s="106"/>
      <c r="Q608" s="106"/>
    </row>
    <row r="609" spans="2:17" x14ac:dyDescent="0.15">
      <c r="B609" s="106"/>
      <c r="E609" s="106"/>
      <c r="F609" s="106"/>
      <c r="G609" s="106"/>
      <c r="H609" s="106"/>
      <c r="I609" s="106"/>
      <c r="J609" s="106"/>
      <c r="K609" s="106"/>
      <c r="L609" s="106"/>
      <c r="O609" s="106"/>
      <c r="P609" s="106"/>
      <c r="Q609" s="106"/>
    </row>
    <row r="610" spans="2:17" x14ac:dyDescent="0.15">
      <c r="B610" s="106"/>
      <c r="E610" s="106"/>
      <c r="F610" s="106"/>
      <c r="G610" s="106"/>
      <c r="H610" s="106"/>
      <c r="I610" s="106"/>
      <c r="J610" s="106"/>
      <c r="K610" s="106"/>
      <c r="L610" s="106"/>
      <c r="O610" s="106"/>
      <c r="P610" s="106"/>
      <c r="Q610" s="106"/>
    </row>
    <row r="611" spans="2:17" x14ac:dyDescent="0.15">
      <c r="B611" s="106"/>
      <c r="E611" s="106"/>
      <c r="F611" s="106"/>
      <c r="G611" s="106"/>
      <c r="H611" s="106"/>
      <c r="I611" s="106"/>
      <c r="J611" s="106"/>
      <c r="K611" s="106"/>
      <c r="L611" s="106"/>
      <c r="O611" s="106"/>
      <c r="P611" s="106"/>
      <c r="Q611" s="106"/>
    </row>
    <row r="612" spans="2:17" x14ac:dyDescent="0.15">
      <c r="B612" s="106"/>
      <c r="E612" s="106"/>
      <c r="F612" s="106"/>
      <c r="G612" s="106"/>
      <c r="H612" s="106"/>
      <c r="I612" s="106"/>
      <c r="J612" s="106"/>
      <c r="K612" s="106"/>
      <c r="L612" s="106"/>
      <c r="O612" s="106"/>
      <c r="P612" s="106"/>
      <c r="Q612" s="106"/>
    </row>
    <row r="613" spans="2:17" x14ac:dyDescent="0.15">
      <c r="B613" s="106"/>
      <c r="E613" s="106"/>
      <c r="F613" s="106"/>
      <c r="G613" s="106"/>
      <c r="H613" s="106"/>
      <c r="I613" s="106"/>
      <c r="J613" s="106"/>
      <c r="K613" s="106"/>
      <c r="L613" s="106"/>
      <c r="O613" s="106"/>
      <c r="P613" s="106"/>
      <c r="Q613" s="106"/>
    </row>
    <row r="614" spans="2:17" x14ac:dyDescent="0.15">
      <c r="B614" s="106"/>
      <c r="E614" s="106"/>
      <c r="F614" s="106"/>
      <c r="G614" s="106"/>
      <c r="H614" s="106"/>
      <c r="I614" s="106"/>
      <c r="J614" s="106"/>
      <c r="K614" s="106"/>
      <c r="L614" s="106"/>
      <c r="O614" s="106"/>
      <c r="P614" s="106"/>
      <c r="Q614" s="106"/>
    </row>
    <row r="615" spans="2:17" x14ac:dyDescent="0.15">
      <c r="B615" s="106"/>
      <c r="E615" s="106"/>
      <c r="F615" s="106"/>
      <c r="G615" s="106"/>
      <c r="H615" s="106"/>
      <c r="I615" s="106"/>
      <c r="J615" s="106"/>
      <c r="K615" s="106"/>
      <c r="L615" s="106"/>
      <c r="O615" s="106"/>
      <c r="P615" s="106"/>
      <c r="Q615" s="106"/>
    </row>
    <row r="616" spans="2:17" x14ac:dyDescent="0.15">
      <c r="B616" s="106"/>
      <c r="E616" s="106"/>
      <c r="F616" s="106"/>
      <c r="G616" s="106"/>
      <c r="H616" s="106"/>
      <c r="I616" s="106"/>
      <c r="J616" s="106"/>
      <c r="K616" s="106"/>
      <c r="L616" s="106"/>
      <c r="O616" s="106"/>
      <c r="P616" s="106"/>
      <c r="Q616" s="106"/>
    </row>
    <row r="617" spans="2:17" x14ac:dyDescent="0.15">
      <c r="B617" s="106"/>
      <c r="E617" s="106"/>
      <c r="F617" s="106"/>
      <c r="G617" s="106"/>
      <c r="H617" s="106"/>
      <c r="I617" s="106"/>
      <c r="J617" s="106"/>
      <c r="K617" s="106"/>
      <c r="L617" s="106"/>
      <c r="O617" s="106"/>
      <c r="P617" s="106"/>
      <c r="Q617" s="106"/>
    </row>
    <row r="618" spans="2:17" x14ac:dyDescent="0.15">
      <c r="B618" s="106"/>
      <c r="E618" s="106"/>
      <c r="F618" s="106"/>
      <c r="G618" s="106"/>
      <c r="H618" s="106"/>
      <c r="I618" s="106"/>
      <c r="J618" s="106"/>
      <c r="K618" s="106"/>
      <c r="L618" s="106"/>
      <c r="O618" s="106"/>
      <c r="P618" s="106"/>
      <c r="Q618" s="106"/>
    </row>
    <row r="619" spans="2:17" x14ac:dyDescent="0.15">
      <c r="B619" s="106"/>
      <c r="E619" s="106"/>
      <c r="F619" s="106"/>
      <c r="G619" s="106"/>
      <c r="H619" s="106"/>
      <c r="I619" s="106"/>
      <c r="J619" s="106"/>
      <c r="K619" s="106"/>
      <c r="L619" s="106"/>
      <c r="O619" s="106"/>
      <c r="P619" s="106"/>
      <c r="Q619" s="106"/>
    </row>
    <row r="620" spans="2:17" x14ac:dyDescent="0.15">
      <c r="B620" s="106"/>
      <c r="E620" s="106"/>
      <c r="F620" s="106"/>
      <c r="G620" s="106"/>
      <c r="H620" s="106"/>
      <c r="I620" s="106"/>
      <c r="J620" s="106"/>
      <c r="K620" s="106"/>
      <c r="L620" s="106"/>
      <c r="O620" s="106"/>
      <c r="P620" s="106"/>
      <c r="Q620" s="106"/>
    </row>
    <row r="621" spans="2:17" x14ac:dyDescent="0.15">
      <c r="B621" s="106"/>
      <c r="E621" s="106"/>
      <c r="F621" s="106"/>
      <c r="G621" s="106"/>
      <c r="H621" s="106"/>
      <c r="I621" s="106"/>
      <c r="J621" s="106"/>
      <c r="K621" s="106"/>
      <c r="L621" s="106"/>
      <c r="O621" s="106"/>
      <c r="P621" s="106"/>
      <c r="Q621" s="106"/>
    </row>
    <row r="622" spans="2:17" x14ac:dyDescent="0.15">
      <c r="B622" s="106"/>
      <c r="E622" s="106"/>
      <c r="F622" s="106"/>
      <c r="G622" s="106"/>
      <c r="H622" s="106"/>
      <c r="I622" s="106"/>
      <c r="J622" s="106"/>
      <c r="K622" s="106"/>
      <c r="L622" s="106"/>
      <c r="O622" s="106"/>
      <c r="P622" s="106"/>
      <c r="Q622" s="106"/>
    </row>
    <row r="623" spans="2:17" x14ac:dyDescent="0.15">
      <c r="B623" s="106"/>
      <c r="E623" s="106"/>
      <c r="F623" s="106"/>
      <c r="G623" s="106"/>
      <c r="H623" s="106"/>
      <c r="I623" s="106"/>
      <c r="J623" s="106"/>
      <c r="K623" s="106"/>
      <c r="L623" s="106"/>
      <c r="O623" s="106"/>
      <c r="P623" s="106"/>
      <c r="Q623" s="106"/>
    </row>
    <row r="624" spans="2:17" x14ac:dyDescent="0.15">
      <c r="B624" s="106"/>
      <c r="E624" s="106"/>
      <c r="F624" s="106"/>
      <c r="G624" s="106"/>
      <c r="H624" s="106"/>
      <c r="I624" s="106"/>
      <c r="J624" s="106"/>
      <c r="K624" s="106"/>
      <c r="L624" s="106"/>
      <c r="O624" s="106"/>
      <c r="P624" s="106"/>
      <c r="Q624" s="106"/>
    </row>
    <row r="625" spans="2:17" x14ac:dyDescent="0.15">
      <c r="B625" s="106"/>
      <c r="E625" s="106"/>
      <c r="F625" s="106"/>
      <c r="G625" s="106"/>
      <c r="H625" s="106"/>
      <c r="I625" s="106"/>
      <c r="J625" s="106"/>
      <c r="K625" s="106"/>
      <c r="L625" s="106"/>
      <c r="O625" s="106"/>
      <c r="P625" s="106"/>
      <c r="Q625" s="106"/>
    </row>
    <row r="626" spans="2:17" x14ac:dyDescent="0.15">
      <c r="B626" s="106"/>
      <c r="E626" s="106"/>
      <c r="F626" s="106"/>
      <c r="G626" s="106"/>
      <c r="H626" s="106"/>
      <c r="I626" s="106"/>
      <c r="J626" s="106"/>
      <c r="K626" s="106"/>
      <c r="L626" s="106"/>
      <c r="O626" s="106"/>
      <c r="P626" s="106"/>
      <c r="Q626" s="106"/>
    </row>
    <row r="627" spans="2:17" x14ac:dyDescent="0.15">
      <c r="B627" s="106"/>
      <c r="E627" s="106"/>
      <c r="F627" s="106"/>
      <c r="G627" s="106"/>
      <c r="H627" s="106"/>
      <c r="I627" s="106"/>
      <c r="J627" s="106"/>
      <c r="K627" s="106"/>
      <c r="L627" s="106"/>
      <c r="O627" s="106"/>
      <c r="P627" s="106"/>
      <c r="Q627" s="106"/>
    </row>
    <row r="628" spans="2:17" x14ac:dyDescent="0.15">
      <c r="B628" s="106"/>
      <c r="E628" s="106"/>
      <c r="F628" s="106"/>
      <c r="G628" s="106"/>
      <c r="H628" s="106"/>
      <c r="I628" s="106"/>
      <c r="J628" s="106"/>
      <c r="K628" s="106"/>
      <c r="L628" s="106"/>
      <c r="O628" s="106"/>
      <c r="P628" s="106"/>
      <c r="Q628" s="106"/>
    </row>
    <row r="629" spans="2:17" x14ac:dyDescent="0.15">
      <c r="B629" s="106"/>
      <c r="E629" s="106"/>
      <c r="F629" s="106"/>
      <c r="G629" s="106"/>
      <c r="H629" s="106"/>
      <c r="I629" s="106"/>
      <c r="J629" s="106"/>
      <c r="K629" s="106"/>
      <c r="L629" s="106"/>
      <c r="O629" s="106"/>
      <c r="P629" s="106"/>
      <c r="Q629" s="106"/>
    </row>
    <row r="630" spans="2:17" x14ac:dyDescent="0.15">
      <c r="B630" s="106"/>
      <c r="E630" s="106"/>
      <c r="F630" s="106"/>
      <c r="G630" s="106"/>
      <c r="H630" s="106"/>
      <c r="I630" s="106"/>
      <c r="J630" s="106"/>
      <c r="K630" s="106"/>
      <c r="L630" s="106"/>
      <c r="O630" s="106"/>
      <c r="P630" s="106"/>
      <c r="Q630" s="106"/>
    </row>
    <row r="631" spans="2:17" x14ac:dyDescent="0.15">
      <c r="B631" s="106"/>
      <c r="E631" s="106"/>
      <c r="F631" s="106"/>
      <c r="G631" s="106"/>
      <c r="H631" s="106"/>
      <c r="I631" s="106"/>
      <c r="J631" s="106"/>
      <c r="K631" s="106"/>
      <c r="L631" s="106"/>
      <c r="O631" s="106"/>
      <c r="P631" s="106"/>
      <c r="Q631" s="106"/>
    </row>
    <row r="632" spans="2:17" x14ac:dyDescent="0.15">
      <c r="B632" s="106"/>
      <c r="E632" s="106"/>
      <c r="F632" s="106"/>
      <c r="G632" s="106"/>
      <c r="H632" s="106"/>
      <c r="I632" s="106"/>
      <c r="J632" s="106"/>
      <c r="K632" s="106"/>
      <c r="L632" s="106"/>
      <c r="O632" s="106"/>
      <c r="P632" s="106"/>
      <c r="Q632" s="106"/>
    </row>
    <row r="633" spans="2:17" x14ac:dyDescent="0.15">
      <c r="B633" s="106"/>
      <c r="E633" s="106"/>
      <c r="F633" s="106"/>
      <c r="G633" s="106"/>
      <c r="H633" s="106"/>
      <c r="I633" s="106"/>
      <c r="J633" s="106"/>
      <c r="K633" s="106"/>
      <c r="L633" s="106"/>
      <c r="O633" s="106"/>
      <c r="P633" s="106"/>
      <c r="Q633" s="106"/>
    </row>
    <row r="634" spans="2:17" x14ac:dyDescent="0.15">
      <c r="B634" s="106"/>
      <c r="E634" s="106"/>
      <c r="F634" s="106"/>
      <c r="G634" s="106"/>
      <c r="H634" s="106"/>
      <c r="I634" s="106"/>
      <c r="J634" s="106"/>
      <c r="K634" s="106"/>
      <c r="L634" s="106"/>
      <c r="O634" s="106"/>
      <c r="P634" s="106"/>
      <c r="Q634" s="106"/>
    </row>
    <row r="635" spans="2:17" x14ac:dyDescent="0.15">
      <c r="B635" s="106"/>
      <c r="E635" s="106"/>
      <c r="F635" s="106"/>
      <c r="G635" s="106"/>
      <c r="H635" s="106"/>
      <c r="I635" s="106"/>
      <c r="J635" s="106"/>
      <c r="K635" s="106"/>
      <c r="L635" s="106"/>
      <c r="O635" s="106"/>
      <c r="P635" s="106"/>
      <c r="Q635" s="106"/>
    </row>
    <row r="636" spans="2:17" x14ac:dyDescent="0.15">
      <c r="B636" s="106"/>
      <c r="E636" s="106"/>
      <c r="F636" s="106"/>
      <c r="G636" s="106"/>
      <c r="H636" s="106"/>
      <c r="I636" s="106"/>
      <c r="J636" s="106"/>
      <c r="K636" s="106"/>
      <c r="L636" s="106"/>
      <c r="O636" s="106"/>
      <c r="P636" s="106"/>
      <c r="Q636" s="106"/>
    </row>
    <row r="637" spans="2:17" x14ac:dyDescent="0.15">
      <c r="B637" s="106"/>
      <c r="E637" s="106"/>
      <c r="F637" s="106"/>
      <c r="G637" s="106"/>
      <c r="H637" s="106"/>
      <c r="I637" s="106"/>
      <c r="J637" s="106"/>
      <c r="K637" s="106"/>
      <c r="L637" s="106"/>
      <c r="O637" s="106"/>
      <c r="P637" s="106"/>
      <c r="Q637" s="106"/>
    </row>
    <row r="638" spans="2:17" x14ac:dyDescent="0.15">
      <c r="B638" s="106"/>
      <c r="E638" s="106"/>
      <c r="F638" s="106"/>
      <c r="G638" s="106"/>
      <c r="H638" s="106"/>
      <c r="I638" s="106"/>
      <c r="J638" s="106"/>
      <c r="K638" s="106"/>
      <c r="L638" s="106"/>
      <c r="O638" s="106"/>
      <c r="P638" s="106"/>
      <c r="Q638" s="106"/>
    </row>
    <row r="639" spans="2:17" x14ac:dyDescent="0.15">
      <c r="B639" s="106"/>
      <c r="E639" s="106"/>
      <c r="F639" s="106"/>
      <c r="G639" s="106"/>
      <c r="H639" s="106"/>
      <c r="I639" s="106"/>
      <c r="J639" s="106"/>
      <c r="K639" s="106"/>
      <c r="L639" s="106"/>
      <c r="O639" s="106"/>
      <c r="P639" s="106"/>
      <c r="Q639" s="106"/>
    </row>
    <row r="640" spans="2:17" x14ac:dyDescent="0.15">
      <c r="B640" s="106"/>
      <c r="E640" s="106"/>
      <c r="F640" s="106"/>
      <c r="G640" s="106"/>
      <c r="H640" s="106"/>
      <c r="I640" s="106"/>
      <c r="J640" s="106"/>
      <c r="K640" s="106"/>
      <c r="L640" s="106"/>
      <c r="O640" s="106"/>
      <c r="P640" s="106"/>
      <c r="Q640" s="106"/>
    </row>
    <row r="641" spans="2:17" x14ac:dyDescent="0.15">
      <c r="B641" s="106"/>
      <c r="E641" s="106"/>
      <c r="F641" s="106"/>
      <c r="G641" s="106"/>
      <c r="H641" s="106"/>
      <c r="I641" s="106"/>
      <c r="J641" s="106"/>
      <c r="K641" s="106"/>
      <c r="L641" s="106"/>
      <c r="O641" s="106"/>
      <c r="P641" s="106"/>
      <c r="Q641" s="106"/>
    </row>
    <row r="642" spans="2:17" x14ac:dyDescent="0.15">
      <c r="B642" s="106"/>
      <c r="E642" s="106"/>
      <c r="F642" s="106"/>
      <c r="G642" s="106"/>
      <c r="H642" s="106"/>
      <c r="I642" s="106"/>
      <c r="J642" s="106"/>
      <c r="K642" s="106"/>
      <c r="L642" s="106"/>
      <c r="O642" s="106"/>
      <c r="P642" s="106"/>
      <c r="Q642" s="106"/>
    </row>
    <row r="643" spans="2:17" x14ac:dyDescent="0.15">
      <c r="B643" s="106"/>
      <c r="E643" s="106"/>
      <c r="F643" s="106"/>
      <c r="G643" s="106"/>
      <c r="H643" s="106"/>
      <c r="I643" s="106"/>
      <c r="J643" s="106"/>
      <c r="K643" s="106"/>
      <c r="L643" s="106"/>
      <c r="O643" s="106"/>
      <c r="P643" s="106"/>
      <c r="Q643" s="106"/>
    </row>
    <row r="644" spans="2:17" x14ac:dyDescent="0.15">
      <c r="B644" s="106"/>
      <c r="E644" s="106"/>
      <c r="F644" s="106"/>
      <c r="G644" s="106"/>
      <c r="H644" s="106"/>
      <c r="I644" s="106"/>
      <c r="J644" s="106"/>
      <c r="K644" s="106"/>
      <c r="L644" s="106"/>
      <c r="O644" s="106"/>
      <c r="P644" s="106"/>
      <c r="Q644" s="106"/>
    </row>
    <row r="645" spans="2:17" x14ac:dyDescent="0.15">
      <c r="B645" s="106"/>
      <c r="E645" s="106"/>
      <c r="F645" s="106"/>
      <c r="G645" s="106"/>
      <c r="H645" s="106"/>
      <c r="I645" s="106"/>
      <c r="J645" s="106"/>
      <c r="K645" s="106"/>
      <c r="L645" s="106"/>
      <c r="O645" s="106"/>
      <c r="P645" s="106"/>
      <c r="Q645" s="106"/>
    </row>
    <row r="646" spans="2:17" x14ac:dyDescent="0.15">
      <c r="B646" s="106"/>
      <c r="E646" s="106"/>
      <c r="F646" s="106"/>
      <c r="G646" s="106"/>
      <c r="H646" s="106"/>
      <c r="I646" s="106"/>
      <c r="J646" s="106"/>
      <c r="K646" s="106"/>
      <c r="L646" s="106"/>
      <c r="O646" s="106"/>
      <c r="P646" s="106"/>
      <c r="Q646" s="106"/>
    </row>
    <row r="647" spans="2:17" x14ac:dyDescent="0.15">
      <c r="B647" s="106"/>
      <c r="E647" s="106"/>
      <c r="F647" s="106"/>
      <c r="G647" s="106"/>
      <c r="H647" s="106"/>
      <c r="I647" s="106"/>
      <c r="J647" s="106"/>
      <c r="K647" s="106"/>
      <c r="L647" s="106"/>
      <c r="O647" s="106"/>
      <c r="P647" s="106"/>
      <c r="Q647" s="106"/>
    </row>
    <row r="648" spans="2:17" x14ac:dyDescent="0.15">
      <c r="B648" s="106"/>
      <c r="E648" s="106"/>
      <c r="F648" s="106"/>
      <c r="G648" s="106"/>
      <c r="H648" s="106"/>
      <c r="I648" s="106"/>
      <c r="J648" s="106"/>
      <c r="K648" s="106"/>
      <c r="L648" s="106"/>
      <c r="O648" s="106"/>
      <c r="P648" s="106"/>
      <c r="Q648" s="106"/>
    </row>
    <row r="649" spans="2:17" x14ac:dyDescent="0.15">
      <c r="B649" s="106"/>
      <c r="E649" s="106"/>
      <c r="F649" s="106"/>
      <c r="G649" s="106"/>
      <c r="H649" s="106"/>
      <c r="I649" s="106"/>
      <c r="J649" s="106"/>
      <c r="K649" s="106"/>
      <c r="L649" s="106"/>
      <c r="O649" s="106"/>
      <c r="P649" s="106"/>
      <c r="Q649" s="106"/>
    </row>
    <row r="650" spans="2:17" x14ac:dyDescent="0.15">
      <c r="B650" s="106"/>
      <c r="E650" s="106"/>
      <c r="F650" s="106"/>
      <c r="G650" s="106"/>
      <c r="H650" s="106"/>
      <c r="I650" s="106"/>
      <c r="J650" s="106"/>
      <c r="K650" s="106"/>
      <c r="L650" s="106"/>
      <c r="O650" s="106"/>
      <c r="P650" s="106"/>
      <c r="Q650" s="106"/>
    </row>
    <row r="651" spans="2:17" x14ac:dyDescent="0.15">
      <c r="B651" s="106"/>
      <c r="E651" s="106"/>
      <c r="F651" s="106"/>
      <c r="G651" s="106"/>
      <c r="H651" s="106"/>
      <c r="I651" s="106"/>
      <c r="J651" s="106"/>
      <c r="K651" s="106"/>
      <c r="L651" s="106"/>
      <c r="O651" s="106"/>
      <c r="P651" s="106"/>
      <c r="Q651" s="106"/>
    </row>
    <row r="652" spans="2:17" x14ac:dyDescent="0.15">
      <c r="B652" s="106"/>
      <c r="E652" s="106"/>
      <c r="F652" s="106"/>
      <c r="G652" s="106"/>
      <c r="H652" s="106"/>
      <c r="I652" s="106"/>
      <c r="J652" s="106"/>
      <c r="K652" s="106"/>
      <c r="L652" s="106"/>
      <c r="O652" s="106"/>
      <c r="P652" s="106"/>
      <c r="Q652" s="106"/>
    </row>
    <row r="653" spans="2:17" x14ac:dyDescent="0.15">
      <c r="B653" s="106"/>
      <c r="E653" s="106"/>
      <c r="F653" s="106"/>
      <c r="G653" s="106"/>
      <c r="H653" s="106"/>
      <c r="I653" s="106"/>
      <c r="J653" s="106"/>
      <c r="K653" s="106"/>
      <c r="L653" s="106"/>
      <c r="O653" s="106"/>
      <c r="P653" s="106"/>
      <c r="Q653" s="106"/>
    </row>
    <row r="654" spans="2:17" x14ac:dyDescent="0.15">
      <c r="B654" s="106"/>
      <c r="E654" s="106"/>
      <c r="F654" s="106"/>
      <c r="G654" s="106"/>
      <c r="H654" s="106"/>
      <c r="I654" s="106"/>
      <c r="J654" s="106"/>
      <c r="K654" s="106"/>
      <c r="L654" s="106"/>
      <c r="O654" s="106"/>
      <c r="P654" s="106"/>
      <c r="Q654" s="106"/>
    </row>
    <row r="655" spans="2:17" x14ac:dyDescent="0.15">
      <c r="B655" s="106"/>
      <c r="E655" s="106"/>
      <c r="F655" s="106"/>
      <c r="G655" s="106"/>
      <c r="H655" s="106"/>
      <c r="I655" s="106"/>
      <c r="J655" s="106"/>
      <c r="K655" s="106"/>
      <c r="L655" s="106"/>
      <c r="O655" s="106"/>
      <c r="P655" s="106"/>
      <c r="Q655" s="106"/>
    </row>
    <row r="656" spans="2:17" x14ac:dyDescent="0.15">
      <c r="B656" s="106"/>
      <c r="E656" s="106"/>
      <c r="F656" s="106"/>
      <c r="G656" s="106"/>
      <c r="H656" s="106"/>
      <c r="I656" s="106"/>
      <c r="J656" s="106"/>
      <c r="K656" s="106"/>
      <c r="L656" s="106"/>
      <c r="O656" s="106"/>
      <c r="P656" s="106"/>
      <c r="Q656" s="106"/>
    </row>
    <row r="657" spans="2:17" x14ac:dyDescent="0.15">
      <c r="B657" s="106"/>
      <c r="E657" s="106"/>
      <c r="F657" s="106"/>
      <c r="G657" s="106"/>
      <c r="H657" s="106"/>
      <c r="I657" s="106"/>
      <c r="J657" s="106"/>
      <c r="K657" s="106"/>
      <c r="L657" s="106"/>
      <c r="O657" s="106"/>
      <c r="P657" s="106"/>
      <c r="Q657" s="106"/>
    </row>
    <row r="658" spans="2:17" x14ac:dyDescent="0.15">
      <c r="B658" s="106"/>
      <c r="E658" s="106"/>
      <c r="F658" s="106"/>
      <c r="G658" s="106"/>
      <c r="H658" s="106"/>
      <c r="I658" s="106"/>
      <c r="J658" s="106"/>
      <c r="K658" s="106"/>
      <c r="L658" s="106"/>
      <c r="O658" s="106"/>
      <c r="P658" s="106"/>
      <c r="Q658" s="106"/>
    </row>
    <row r="659" spans="2:17" x14ac:dyDescent="0.15">
      <c r="B659" s="106"/>
      <c r="E659" s="106"/>
      <c r="F659" s="106"/>
      <c r="G659" s="106"/>
      <c r="H659" s="106"/>
      <c r="I659" s="106"/>
      <c r="J659" s="106"/>
      <c r="K659" s="106"/>
      <c r="L659" s="106"/>
      <c r="O659" s="106"/>
      <c r="P659" s="106"/>
      <c r="Q659" s="106"/>
    </row>
    <row r="660" spans="2:17" x14ac:dyDescent="0.15">
      <c r="B660" s="106"/>
      <c r="E660" s="106"/>
      <c r="F660" s="106"/>
      <c r="G660" s="106"/>
      <c r="H660" s="106"/>
      <c r="I660" s="106"/>
      <c r="J660" s="106"/>
      <c r="K660" s="106"/>
      <c r="L660" s="106"/>
      <c r="O660" s="106"/>
      <c r="P660" s="106"/>
      <c r="Q660" s="106"/>
    </row>
    <row r="661" spans="2:17" x14ac:dyDescent="0.15">
      <c r="B661" s="106"/>
      <c r="E661" s="106"/>
      <c r="F661" s="106"/>
      <c r="G661" s="106"/>
      <c r="H661" s="106"/>
      <c r="I661" s="106"/>
      <c r="J661" s="106"/>
      <c r="K661" s="106"/>
      <c r="L661" s="106"/>
      <c r="O661" s="106"/>
      <c r="P661" s="106"/>
      <c r="Q661" s="106"/>
    </row>
    <row r="662" spans="2:17" x14ac:dyDescent="0.15">
      <c r="B662" s="106"/>
      <c r="E662" s="106"/>
      <c r="F662" s="106"/>
      <c r="G662" s="106"/>
      <c r="H662" s="106"/>
      <c r="I662" s="106"/>
      <c r="J662" s="106"/>
      <c r="K662" s="106"/>
      <c r="L662" s="106"/>
      <c r="O662" s="106"/>
      <c r="P662" s="106"/>
      <c r="Q662" s="106"/>
    </row>
    <row r="663" spans="2:17" x14ac:dyDescent="0.15">
      <c r="B663" s="106"/>
      <c r="E663" s="106"/>
      <c r="F663" s="106"/>
      <c r="G663" s="106"/>
      <c r="H663" s="106"/>
      <c r="I663" s="106"/>
      <c r="J663" s="106"/>
      <c r="K663" s="106"/>
      <c r="L663" s="106"/>
      <c r="O663" s="106"/>
      <c r="P663" s="106"/>
      <c r="Q663" s="106"/>
    </row>
    <row r="664" spans="2:17" x14ac:dyDescent="0.15">
      <c r="B664" s="106"/>
      <c r="E664" s="106"/>
      <c r="F664" s="106"/>
      <c r="G664" s="106"/>
      <c r="H664" s="106"/>
      <c r="I664" s="106"/>
      <c r="J664" s="106"/>
      <c r="K664" s="106"/>
      <c r="L664" s="106"/>
      <c r="O664" s="106"/>
      <c r="P664" s="106"/>
      <c r="Q664" s="106"/>
    </row>
    <row r="665" spans="2:17" x14ac:dyDescent="0.15">
      <c r="B665" s="106"/>
      <c r="E665" s="106"/>
      <c r="F665" s="106"/>
      <c r="G665" s="106"/>
      <c r="H665" s="106"/>
      <c r="I665" s="106"/>
      <c r="J665" s="106"/>
      <c r="K665" s="106"/>
      <c r="L665" s="106"/>
      <c r="O665" s="106"/>
      <c r="P665" s="106"/>
      <c r="Q665" s="106"/>
    </row>
    <row r="666" spans="2:17" x14ac:dyDescent="0.15">
      <c r="B666" s="106"/>
      <c r="E666" s="106"/>
      <c r="F666" s="106"/>
      <c r="G666" s="106"/>
      <c r="H666" s="106"/>
      <c r="I666" s="106"/>
      <c r="J666" s="106"/>
      <c r="K666" s="106"/>
      <c r="L666" s="106"/>
      <c r="O666" s="106"/>
      <c r="P666" s="106"/>
      <c r="Q666" s="106"/>
    </row>
    <row r="667" spans="2:17" x14ac:dyDescent="0.15">
      <c r="B667" s="106"/>
      <c r="E667" s="106"/>
      <c r="F667" s="106"/>
      <c r="G667" s="106"/>
      <c r="H667" s="106"/>
      <c r="I667" s="106"/>
      <c r="J667" s="106"/>
      <c r="K667" s="106"/>
      <c r="L667" s="106"/>
      <c r="O667" s="106"/>
      <c r="P667" s="106"/>
      <c r="Q667" s="106"/>
    </row>
    <row r="668" spans="2:17" x14ac:dyDescent="0.15">
      <c r="B668" s="106"/>
      <c r="E668" s="106"/>
      <c r="F668" s="106"/>
      <c r="G668" s="106"/>
      <c r="H668" s="106"/>
      <c r="I668" s="106"/>
      <c r="J668" s="106"/>
      <c r="K668" s="106"/>
      <c r="L668" s="106"/>
      <c r="O668" s="106"/>
      <c r="P668" s="106"/>
      <c r="Q668" s="106"/>
    </row>
    <row r="669" spans="2:17" x14ac:dyDescent="0.15">
      <c r="B669" s="106"/>
      <c r="E669" s="106"/>
      <c r="F669" s="106"/>
      <c r="G669" s="106"/>
      <c r="H669" s="106"/>
      <c r="I669" s="106"/>
      <c r="J669" s="106"/>
      <c r="K669" s="106"/>
      <c r="L669" s="106"/>
      <c r="O669" s="106"/>
      <c r="P669" s="106"/>
      <c r="Q669" s="106"/>
    </row>
    <row r="670" spans="2:17" x14ac:dyDescent="0.15">
      <c r="B670" s="106"/>
      <c r="E670" s="106"/>
      <c r="F670" s="106"/>
      <c r="G670" s="106"/>
      <c r="H670" s="106"/>
      <c r="I670" s="106"/>
      <c r="J670" s="106"/>
      <c r="K670" s="106"/>
      <c r="L670" s="106"/>
      <c r="O670" s="106"/>
      <c r="P670" s="106"/>
      <c r="Q670" s="106"/>
    </row>
    <row r="671" spans="2:17" x14ac:dyDescent="0.15">
      <c r="B671" s="106"/>
      <c r="E671" s="106"/>
      <c r="F671" s="106"/>
      <c r="G671" s="106"/>
      <c r="H671" s="106"/>
      <c r="I671" s="106"/>
      <c r="J671" s="106"/>
      <c r="K671" s="106"/>
      <c r="L671" s="106"/>
      <c r="O671" s="106"/>
      <c r="P671" s="106"/>
      <c r="Q671" s="106"/>
    </row>
    <row r="672" spans="2:17" x14ac:dyDescent="0.15">
      <c r="B672" s="106"/>
      <c r="E672" s="106"/>
      <c r="F672" s="106"/>
      <c r="G672" s="106"/>
      <c r="H672" s="106"/>
      <c r="I672" s="106"/>
      <c r="J672" s="106"/>
      <c r="K672" s="106"/>
      <c r="L672" s="106"/>
      <c r="O672" s="106"/>
      <c r="P672" s="106"/>
      <c r="Q672" s="106"/>
    </row>
    <row r="673" spans="2:17" x14ac:dyDescent="0.15">
      <c r="B673" s="106"/>
      <c r="E673" s="106"/>
      <c r="F673" s="106"/>
      <c r="G673" s="106"/>
      <c r="H673" s="106"/>
      <c r="I673" s="106"/>
      <c r="J673" s="106"/>
      <c r="K673" s="106"/>
      <c r="L673" s="106"/>
      <c r="O673" s="106"/>
      <c r="P673" s="106"/>
      <c r="Q673" s="106"/>
    </row>
    <row r="674" spans="2:17" x14ac:dyDescent="0.15">
      <c r="B674" s="106"/>
      <c r="E674" s="106"/>
      <c r="F674" s="106"/>
      <c r="G674" s="106"/>
      <c r="H674" s="106"/>
      <c r="I674" s="106"/>
      <c r="J674" s="106"/>
      <c r="K674" s="106"/>
      <c r="L674" s="106"/>
      <c r="O674" s="106"/>
      <c r="P674" s="106"/>
      <c r="Q674" s="106"/>
    </row>
    <row r="675" spans="2:17" x14ac:dyDescent="0.15">
      <c r="B675" s="106"/>
      <c r="E675" s="106"/>
      <c r="F675" s="106"/>
      <c r="G675" s="106"/>
      <c r="H675" s="106"/>
      <c r="I675" s="106"/>
      <c r="J675" s="106"/>
      <c r="K675" s="106"/>
      <c r="L675" s="106"/>
      <c r="O675" s="106"/>
      <c r="P675" s="106"/>
      <c r="Q675" s="106"/>
    </row>
    <row r="676" spans="2:17" x14ac:dyDescent="0.15">
      <c r="B676" s="106"/>
      <c r="E676" s="106"/>
      <c r="F676" s="106"/>
      <c r="G676" s="106"/>
      <c r="H676" s="106"/>
      <c r="I676" s="106"/>
      <c r="J676" s="106"/>
      <c r="K676" s="106"/>
      <c r="L676" s="106"/>
      <c r="O676" s="106"/>
      <c r="P676" s="106"/>
      <c r="Q676" s="106"/>
    </row>
    <row r="677" spans="2:17" x14ac:dyDescent="0.15">
      <c r="B677" s="106"/>
      <c r="E677" s="106"/>
      <c r="F677" s="106"/>
      <c r="G677" s="106"/>
      <c r="H677" s="106"/>
      <c r="I677" s="106"/>
      <c r="J677" s="106"/>
      <c r="K677" s="106"/>
      <c r="L677" s="106"/>
      <c r="O677" s="106"/>
      <c r="P677" s="106"/>
      <c r="Q677" s="106"/>
    </row>
    <row r="678" spans="2:17" x14ac:dyDescent="0.15">
      <c r="B678" s="106"/>
      <c r="E678" s="106"/>
      <c r="F678" s="106"/>
      <c r="G678" s="106"/>
      <c r="H678" s="106"/>
      <c r="I678" s="106"/>
      <c r="J678" s="106"/>
      <c r="K678" s="106"/>
      <c r="L678" s="106"/>
      <c r="O678" s="106"/>
      <c r="P678" s="106"/>
      <c r="Q678" s="106"/>
    </row>
    <row r="679" spans="2:17" x14ac:dyDescent="0.15">
      <c r="B679" s="106"/>
      <c r="E679" s="106"/>
      <c r="F679" s="106"/>
      <c r="G679" s="106"/>
      <c r="H679" s="106"/>
      <c r="I679" s="106"/>
      <c r="J679" s="106"/>
      <c r="K679" s="106"/>
      <c r="L679" s="106"/>
      <c r="O679" s="106"/>
      <c r="P679" s="106"/>
      <c r="Q679" s="106"/>
    </row>
    <row r="680" spans="2:17" x14ac:dyDescent="0.15">
      <c r="B680" s="106"/>
      <c r="E680" s="106"/>
      <c r="F680" s="106"/>
      <c r="G680" s="106"/>
      <c r="H680" s="106"/>
      <c r="I680" s="106"/>
      <c r="J680" s="106"/>
      <c r="K680" s="106"/>
      <c r="L680" s="106"/>
      <c r="O680" s="106"/>
      <c r="P680" s="106"/>
      <c r="Q680" s="106"/>
    </row>
    <row r="681" spans="2:17" x14ac:dyDescent="0.15">
      <c r="B681" s="106"/>
      <c r="E681" s="106"/>
      <c r="F681" s="106"/>
      <c r="G681" s="106"/>
      <c r="H681" s="106"/>
      <c r="I681" s="106"/>
      <c r="J681" s="106"/>
      <c r="K681" s="106"/>
      <c r="L681" s="106"/>
      <c r="O681" s="106"/>
      <c r="P681" s="106"/>
      <c r="Q681" s="106"/>
    </row>
    <row r="682" spans="2:17" x14ac:dyDescent="0.15">
      <c r="B682" s="106"/>
      <c r="E682" s="106"/>
      <c r="F682" s="106"/>
      <c r="G682" s="106"/>
      <c r="H682" s="106"/>
      <c r="I682" s="106"/>
      <c r="J682" s="106"/>
      <c r="K682" s="106"/>
      <c r="L682" s="106"/>
      <c r="O682" s="106"/>
      <c r="P682" s="106"/>
      <c r="Q682" s="106"/>
    </row>
    <row r="683" spans="2:17" x14ac:dyDescent="0.15">
      <c r="B683" s="106"/>
      <c r="E683" s="106"/>
      <c r="F683" s="106"/>
      <c r="G683" s="106"/>
      <c r="H683" s="106"/>
      <c r="I683" s="106"/>
      <c r="J683" s="106"/>
      <c r="K683" s="106"/>
      <c r="L683" s="106"/>
      <c r="O683" s="106"/>
      <c r="P683" s="106"/>
      <c r="Q683" s="106"/>
    </row>
    <row r="684" spans="2:17" x14ac:dyDescent="0.15">
      <c r="B684" s="106"/>
      <c r="E684" s="106"/>
      <c r="F684" s="106"/>
      <c r="G684" s="106"/>
      <c r="H684" s="106"/>
      <c r="I684" s="106"/>
      <c r="J684" s="106"/>
      <c r="K684" s="106"/>
      <c r="L684" s="106"/>
      <c r="O684" s="106"/>
      <c r="P684" s="106"/>
      <c r="Q684" s="106"/>
    </row>
    <row r="685" spans="2:17" x14ac:dyDescent="0.15">
      <c r="B685" s="106"/>
      <c r="E685" s="106"/>
      <c r="F685" s="106"/>
      <c r="G685" s="106"/>
      <c r="H685" s="106"/>
      <c r="I685" s="106"/>
      <c r="J685" s="106"/>
      <c r="K685" s="106"/>
      <c r="L685" s="106"/>
      <c r="O685" s="106"/>
      <c r="P685" s="106"/>
      <c r="Q685" s="106"/>
    </row>
    <row r="686" spans="2:17" x14ac:dyDescent="0.15">
      <c r="B686" s="106"/>
      <c r="E686" s="106"/>
      <c r="F686" s="106"/>
      <c r="G686" s="106"/>
      <c r="H686" s="106"/>
      <c r="I686" s="106"/>
      <c r="J686" s="106"/>
      <c r="K686" s="106"/>
      <c r="L686" s="106"/>
      <c r="O686" s="106"/>
      <c r="P686" s="106"/>
      <c r="Q686" s="106"/>
    </row>
    <row r="687" spans="2:17" x14ac:dyDescent="0.15">
      <c r="B687" s="106"/>
      <c r="E687" s="106"/>
      <c r="F687" s="106"/>
      <c r="G687" s="106"/>
      <c r="H687" s="106"/>
      <c r="I687" s="106"/>
      <c r="J687" s="106"/>
      <c r="K687" s="106"/>
      <c r="L687" s="106"/>
      <c r="O687" s="106"/>
      <c r="P687" s="106"/>
      <c r="Q687" s="106"/>
    </row>
    <row r="688" spans="2:17" x14ac:dyDescent="0.15">
      <c r="B688" s="106"/>
      <c r="E688" s="106"/>
      <c r="F688" s="106"/>
      <c r="G688" s="106"/>
      <c r="H688" s="106"/>
      <c r="I688" s="106"/>
      <c r="J688" s="106"/>
      <c r="K688" s="106"/>
      <c r="L688" s="106"/>
      <c r="O688" s="106"/>
      <c r="P688" s="106"/>
      <c r="Q688" s="106"/>
    </row>
    <row r="689" spans="2:17" x14ac:dyDescent="0.15">
      <c r="B689" s="106"/>
      <c r="E689" s="106"/>
      <c r="F689" s="106"/>
      <c r="G689" s="106"/>
      <c r="H689" s="106"/>
      <c r="I689" s="106"/>
      <c r="J689" s="106"/>
      <c r="K689" s="106"/>
      <c r="L689" s="106"/>
      <c r="O689" s="106"/>
      <c r="P689" s="106"/>
      <c r="Q689" s="106"/>
    </row>
    <row r="690" spans="2:17" x14ac:dyDescent="0.15">
      <c r="B690" s="106"/>
      <c r="E690" s="106"/>
      <c r="F690" s="106"/>
      <c r="G690" s="106"/>
      <c r="H690" s="106"/>
      <c r="I690" s="106"/>
      <c r="J690" s="106"/>
      <c r="K690" s="106"/>
      <c r="L690" s="106"/>
      <c r="O690" s="106"/>
      <c r="P690" s="106"/>
      <c r="Q690" s="106"/>
    </row>
    <row r="691" spans="2:17" x14ac:dyDescent="0.15">
      <c r="B691" s="106"/>
      <c r="E691" s="106"/>
      <c r="F691" s="106"/>
      <c r="G691" s="106"/>
      <c r="H691" s="106"/>
      <c r="I691" s="106"/>
      <c r="J691" s="106"/>
      <c r="K691" s="106"/>
      <c r="L691" s="106"/>
      <c r="O691" s="106"/>
      <c r="P691" s="106"/>
      <c r="Q691" s="106"/>
    </row>
    <row r="692" spans="2:17" x14ac:dyDescent="0.15">
      <c r="B692" s="106"/>
      <c r="E692" s="106"/>
      <c r="F692" s="106"/>
      <c r="G692" s="106"/>
      <c r="H692" s="106"/>
      <c r="I692" s="106"/>
      <c r="J692" s="106"/>
      <c r="K692" s="106"/>
      <c r="L692" s="106"/>
      <c r="O692" s="106"/>
      <c r="P692" s="106"/>
      <c r="Q692" s="106"/>
    </row>
    <row r="693" spans="2:17" x14ac:dyDescent="0.15">
      <c r="B693" s="106"/>
      <c r="E693" s="106"/>
      <c r="F693" s="106"/>
      <c r="G693" s="106"/>
      <c r="H693" s="106"/>
      <c r="I693" s="106"/>
      <c r="J693" s="106"/>
      <c r="K693" s="106"/>
      <c r="L693" s="106"/>
      <c r="O693" s="106"/>
      <c r="P693" s="106"/>
      <c r="Q693" s="106"/>
    </row>
    <row r="694" spans="2:17" x14ac:dyDescent="0.15">
      <c r="B694" s="106"/>
      <c r="E694" s="106"/>
      <c r="F694" s="106"/>
      <c r="G694" s="106"/>
      <c r="H694" s="106"/>
      <c r="I694" s="106"/>
      <c r="J694" s="106"/>
      <c r="K694" s="106"/>
      <c r="L694" s="106"/>
      <c r="O694" s="106"/>
      <c r="P694" s="106"/>
      <c r="Q694" s="106"/>
    </row>
    <row r="695" spans="2:17" x14ac:dyDescent="0.15">
      <c r="B695" s="106"/>
      <c r="E695" s="106"/>
      <c r="F695" s="106"/>
      <c r="G695" s="106"/>
      <c r="H695" s="106"/>
      <c r="I695" s="106"/>
      <c r="J695" s="106"/>
      <c r="K695" s="106"/>
      <c r="L695" s="106"/>
      <c r="O695" s="106"/>
      <c r="P695" s="106"/>
      <c r="Q695" s="106"/>
    </row>
    <row r="696" spans="2:17" x14ac:dyDescent="0.15">
      <c r="B696" s="106"/>
      <c r="E696" s="106"/>
      <c r="F696" s="106"/>
      <c r="G696" s="106"/>
      <c r="H696" s="106"/>
      <c r="I696" s="106"/>
      <c r="J696" s="106"/>
      <c r="K696" s="106"/>
      <c r="L696" s="106"/>
      <c r="O696" s="106"/>
      <c r="P696" s="106"/>
      <c r="Q696" s="106"/>
    </row>
    <row r="697" spans="2:17" x14ac:dyDescent="0.15">
      <c r="B697" s="106"/>
      <c r="E697" s="106"/>
      <c r="F697" s="106"/>
      <c r="G697" s="106"/>
      <c r="H697" s="106"/>
      <c r="I697" s="106"/>
      <c r="J697" s="106"/>
      <c r="K697" s="106"/>
      <c r="L697" s="106"/>
      <c r="O697" s="106"/>
      <c r="P697" s="106"/>
      <c r="Q697" s="106"/>
    </row>
    <row r="698" spans="2:17" x14ac:dyDescent="0.15">
      <c r="B698" s="106"/>
      <c r="E698" s="106"/>
      <c r="F698" s="106"/>
      <c r="G698" s="106"/>
      <c r="H698" s="106"/>
      <c r="I698" s="106"/>
      <c r="J698" s="106"/>
      <c r="K698" s="106"/>
      <c r="L698" s="106"/>
      <c r="O698" s="106"/>
      <c r="P698" s="106"/>
      <c r="Q698" s="106"/>
    </row>
    <row r="699" spans="2:17" x14ac:dyDescent="0.15">
      <c r="B699" s="106"/>
      <c r="E699" s="106"/>
      <c r="F699" s="106"/>
      <c r="G699" s="106"/>
      <c r="H699" s="106"/>
      <c r="I699" s="106"/>
      <c r="J699" s="106"/>
      <c r="K699" s="106"/>
      <c r="L699" s="106"/>
      <c r="O699" s="106"/>
      <c r="P699" s="106"/>
      <c r="Q699" s="106"/>
    </row>
    <row r="700" spans="2:17" x14ac:dyDescent="0.15">
      <c r="B700" s="106"/>
      <c r="E700" s="106"/>
      <c r="F700" s="106"/>
      <c r="G700" s="106"/>
      <c r="H700" s="106"/>
      <c r="I700" s="106"/>
      <c r="J700" s="106"/>
      <c r="K700" s="106"/>
      <c r="L700" s="106"/>
      <c r="O700" s="106"/>
      <c r="P700" s="106"/>
      <c r="Q700" s="106"/>
    </row>
    <row r="701" spans="2:17" x14ac:dyDescent="0.15">
      <c r="B701" s="106"/>
      <c r="E701" s="106"/>
      <c r="F701" s="106"/>
      <c r="G701" s="106"/>
      <c r="H701" s="106"/>
      <c r="I701" s="106"/>
      <c r="J701" s="106"/>
      <c r="K701" s="106"/>
      <c r="L701" s="106"/>
      <c r="O701" s="106"/>
      <c r="P701" s="106"/>
      <c r="Q701" s="106"/>
    </row>
    <row r="702" spans="2:17" x14ac:dyDescent="0.15">
      <c r="B702" s="106"/>
      <c r="E702" s="106"/>
      <c r="F702" s="106"/>
      <c r="G702" s="106"/>
      <c r="H702" s="106"/>
      <c r="I702" s="106"/>
      <c r="J702" s="106"/>
      <c r="K702" s="106"/>
      <c r="L702" s="106"/>
      <c r="O702" s="106"/>
      <c r="P702" s="106"/>
      <c r="Q702" s="106"/>
    </row>
    <row r="703" spans="2:17" x14ac:dyDescent="0.15">
      <c r="B703" s="106"/>
      <c r="E703" s="106"/>
      <c r="F703" s="106"/>
      <c r="G703" s="106"/>
      <c r="H703" s="106"/>
      <c r="I703" s="106"/>
      <c r="J703" s="106"/>
      <c r="K703" s="106"/>
      <c r="L703" s="106"/>
      <c r="O703" s="106"/>
      <c r="P703" s="106"/>
      <c r="Q703" s="106"/>
    </row>
    <row r="704" spans="2:17" x14ac:dyDescent="0.15">
      <c r="B704" s="106"/>
      <c r="E704" s="106"/>
      <c r="F704" s="106"/>
      <c r="G704" s="106"/>
      <c r="H704" s="106"/>
      <c r="I704" s="106"/>
      <c r="J704" s="106"/>
      <c r="K704" s="106"/>
      <c r="L704" s="106"/>
      <c r="O704" s="106"/>
      <c r="P704" s="106"/>
      <c r="Q704" s="106"/>
    </row>
    <row r="705" spans="2:17" x14ac:dyDescent="0.15">
      <c r="B705" s="106"/>
      <c r="E705" s="106"/>
      <c r="F705" s="106"/>
      <c r="G705" s="106"/>
      <c r="H705" s="106"/>
      <c r="I705" s="106"/>
      <c r="J705" s="106"/>
      <c r="K705" s="106"/>
      <c r="L705" s="106"/>
      <c r="O705" s="106"/>
      <c r="P705" s="106"/>
      <c r="Q705" s="106"/>
    </row>
    <row r="706" spans="2:17" x14ac:dyDescent="0.15">
      <c r="B706" s="106"/>
      <c r="E706" s="106"/>
      <c r="F706" s="106"/>
      <c r="G706" s="106"/>
      <c r="H706" s="106"/>
      <c r="I706" s="106"/>
      <c r="J706" s="106"/>
      <c r="K706" s="106"/>
      <c r="L706" s="106"/>
      <c r="O706" s="106"/>
      <c r="P706" s="106"/>
      <c r="Q706" s="106"/>
    </row>
    <row r="707" spans="2:17" x14ac:dyDescent="0.15">
      <c r="B707" s="106"/>
      <c r="E707" s="106"/>
      <c r="F707" s="106"/>
      <c r="G707" s="106"/>
      <c r="H707" s="106"/>
      <c r="I707" s="106"/>
      <c r="J707" s="106"/>
      <c r="K707" s="106"/>
      <c r="L707" s="106"/>
      <c r="O707" s="106"/>
      <c r="P707" s="106"/>
      <c r="Q707" s="106"/>
    </row>
    <row r="708" spans="2:17" x14ac:dyDescent="0.15">
      <c r="B708" s="106"/>
      <c r="E708" s="106"/>
      <c r="F708" s="106"/>
      <c r="G708" s="106"/>
      <c r="H708" s="106"/>
      <c r="I708" s="106"/>
      <c r="J708" s="106"/>
      <c r="K708" s="106"/>
      <c r="L708" s="106"/>
      <c r="O708" s="106"/>
      <c r="P708" s="106"/>
      <c r="Q708" s="106"/>
    </row>
    <row r="709" spans="2:17" x14ac:dyDescent="0.15">
      <c r="B709" s="106"/>
      <c r="E709" s="106"/>
      <c r="F709" s="106"/>
      <c r="G709" s="106"/>
      <c r="H709" s="106"/>
      <c r="I709" s="106"/>
      <c r="J709" s="106"/>
      <c r="K709" s="106"/>
      <c r="L709" s="106"/>
      <c r="O709" s="106"/>
      <c r="P709" s="106"/>
      <c r="Q709" s="106"/>
    </row>
    <row r="710" spans="2:17" x14ac:dyDescent="0.15">
      <c r="B710" s="106"/>
      <c r="E710" s="106"/>
      <c r="F710" s="106"/>
      <c r="G710" s="106"/>
      <c r="H710" s="106"/>
      <c r="I710" s="106"/>
      <c r="J710" s="106"/>
      <c r="K710" s="106"/>
      <c r="L710" s="106"/>
      <c r="O710" s="106"/>
      <c r="P710" s="106"/>
      <c r="Q710" s="106"/>
    </row>
    <row r="711" spans="2:17" x14ac:dyDescent="0.15">
      <c r="B711" s="106"/>
      <c r="E711" s="106"/>
      <c r="F711" s="106"/>
      <c r="G711" s="106"/>
      <c r="H711" s="106"/>
      <c r="I711" s="106"/>
      <c r="J711" s="106"/>
      <c r="K711" s="106"/>
      <c r="L711" s="106"/>
      <c r="O711" s="106"/>
      <c r="P711" s="106"/>
      <c r="Q711" s="106"/>
    </row>
    <row r="712" spans="2:17" x14ac:dyDescent="0.15">
      <c r="B712" s="106"/>
      <c r="E712" s="106"/>
      <c r="F712" s="106"/>
      <c r="G712" s="106"/>
      <c r="H712" s="106"/>
      <c r="I712" s="106"/>
      <c r="J712" s="106"/>
      <c r="K712" s="106"/>
      <c r="L712" s="106"/>
      <c r="O712" s="106"/>
      <c r="P712" s="106"/>
      <c r="Q712" s="106"/>
    </row>
    <row r="713" spans="2:17" x14ac:dyDescent="0.15">
      <c r="B713" s="106"/>
      <c r="E713" s="106"/>
      <c r="F713" s="106"/>
      <c r="G713" s="106"/>
      <c r="H713" s="106"/>
      <c r="I713" s="106"/>
      <c r="J713" s="106"/>
      <c r="K713" s="106"/>
      <c r="L713" s="106"/>
      <c r="O713" s="106"/>
      <c r="P713" s="106"/>
      <c r="Q713" s="106"/>
    </row>
    <row r="714" spans="2:17" x14ac:dyDescent="0.15">
      <c r="B714" s="106"/>
      <c r="E714" s="106"/>
      <c r="F714" s="106"/>
      <c r="G714" s="106"/>
      <c r="H714" s="106"/>
      <c r="I714" s="106"/>
      <c r="J714" s="106"/>
      <c r="K714" s="106"/>
      <c r="L714" s="106"/>
      <c r="O714" s="106"/>
      <c r="P714" s="106"/>
      <c r="Q714" s="106"/>
    </row>
    <row r="715" spans="2:17" x14ac:dyDescent="0.15">
      <c r="B715" s="106"/>
      <c r="E715" s="106"/>
      <c r="F715" s="106"/>
      <c r="G715" s="106"/>
      <c r="H715" s="106"/>
      <c r="I715" s="106"/>
      <c r="J715" s="106"/>
      <c r="K715" s="106"/>
      <c r="L715" s="106"/>
      <c r="O715" s="106"/>
      <c r="P715" s="106"/>
      <c r="Q715" s="106"/>
    </row>
    <row r="716" spans="2:17" x14ac:dyDescent="0.15">
      <c r="B716" s="106"/>
      <c r="E716" s="106"/>
      <c r="F716" s="106"/>
      <c r="G716" s="106"/>
      <c r="H716" s="106"/>
      <c r="I716" s="106"/>
      <c r="J716" s="106"/>
      <c r="K716" s="106"/>
      <c r="L716" s="106"/>
      <c r="O716" s="106"/>
      <c r="P716" s="106"/>
      <c r="Q716" s="106"/>
    </row>
    <row r="717" spans="2:17" x14ac:dyDescent="0.15">
      <c r="B717" s="106"/>
      <c r="E717" s="106"/>
      <c r="F717" s="106"/>
      <c r="G717" s="106"/>
      <c r="H717" s="106"/>
      <c r="I717" s="106"/>
      <c r="J717" s="106"/>
      <c r="K717" s="106"/>
      <c r="L717" s="106"/>
      <c r="O717" s="106"/>
      <c r="P717" s="106"/>
      <c r="Q717" s="106"/>
    </row>
    <row r="718" spans="2:17" x14ac:dyDescent="0.15">
      <c r="B718" s="106"/>
      <c r="E718" s="106"/>
      <c r="F718" s="106"/>
      <c r="G718" s="106"/>
      <c r="H718" s="106"/>
      <c r="I718" s="106"/>
      <c r="J718" s="106"/>
      <c r="K718" s="106"/>
      <c r="L718" s="106"/>
      <c r="O718" s="106"/>
      <c r="P718" s="106"/>
      <c r="Q718" s="106"/>
    </row>
    <row r="719" spans="2:17" x14ac:dyDescent="0.15">
      <c r="B719" s="106"/>
      <c r="E719" s="106"/>
      <c r="F719" s="106"/>
      <c r="G719" s="106"/>
      <c r="H719" s="106"/>
      <c r="I719" s="106"/>
      <c r="J719" s="106"/>
      <c r="K719" s="106"/>
      <c r="L719" s="106"/>
      <c r="O719" s="106"/>
      <c r="P719" s="106"/>
      <c r="Q719" s="106"/>
    </row>
    <row r="720" spans="2:17" x14ac:dyDescent="0.15">
      <c r="B720" s="106"/>
      <c r="E720" s="106"/>
      <c r="F720" s="106"/>
      <c r="G720" s="106"/>
      <c r="H720" s="106"/>
      <c r="I720" s="106"/>
      <c r="J720" s="106"/>
      <c r="K720" s="106"/>
      <c r="L720" s="106"/>
      <c r="O720" s="106"/>
      <c r="P720" s="106"/>
      <c r="Q720" s="106"/>
    </row>
    <row r="721" spans="2:17" x14ac:dyDescent="0.15">
      <c r="B721" s="106"/>
      <c r="E721" s="106"/>
      <c r="F721" s="106"/>
      <c r="G721" s="106"/>
      <c r="H721" s="106"/>
      <c r="I721" s="106"/>
      <c r="J721" s="106"/>
      <c r="K721" s="106"/>
      <c r="L721" s="106"/>
      <c r="O721" s="106"/>
      <c r="P721" s="106"/>
      <c r="Q721" s="106"/>
    </row>
    <row r="722" spans="2:17" x14ac:dyDescent="0.15">
      <c r="B722" s="106"/>
      <c r="E722" s="106"/>
      <c r="F722" s="106"/>
      <c r="G722" s="106"/>
      <c r="H722" s="106"/>
      <c r="I722" s="106"/>
      <c r="J722" s="106"/>
      <c r="K722" s="106"/>
      <c r="L722" s="106"/>
      <c r="O722" s="106"/>
      <c r="P722" s="106"/>
      <c r="Q722" s="106"/>
    </row>
    <row r="723" spans="2:17" x14ac:dyDescent="0.15">
      <c r="B723" s="106"/>
      <c r="E723" s="106"/>
      <c r="F723" s="106"/>
      <c r="G723" s="106"/>
      <c r="H723" s="106"/>
      <c r="I723" s="106"/>
      <c r="J723" s="106"/>
      <c r="K723" s="106"/>
      <c r="L723" s="106"/>
      <c r="O723" s="106"/>
      <c r="P723" s="106"/>
      <c r="Q723" s="106"/>
    </row>
    <row r="724" spans="2:17" x14ac:dyDescent="0.15">
      <c r="B724" s="106"/>
      <c r="E724" s="106"/>
      <c r="F724" s="106"/>
      <c r="G724" s="106"/>
      <c r="H724" s="106"/>
      <c r="I724" s="106"/>
      <c r="J724" s="106"/>
      <c r="K724" s="106"/>
      <c r="L724" s="106"/>
      <c r="O724" s="106"/>
      <c r="P724" s="106"/>
      <c r="Q724" s="106"/>
    </row>
    <row r="725" spans="2:17" x14ac:dyDescent="0.15">
      <c r="B725" s="106"/>
      <c r="E725" s="106"/>
      <c r="F725" s="106"/>
      <c r="G725" s="106"/>
      <c r="H725" s="106"/>
      <c r="I725" s="106"/>
      <c r="J725" s="106"/>
      <c r="K725" s="106"/>
      <c r="L725" s="106"/>
      <c r="O725" s="106"/>
      <c r="P725" s="106"/>
      <c r="Q725" s="106"/>
    </row>
    <row r="726" spans="2:17" x14ac:dyDescent="0.15">
      <c r="B726" s="106"/>
      <c r="E726" s="106"/>
      <c r="F726" s="106"/>
      <c r="G726" s="106"/>
      <c r="H726" s="106"/>
      <c r="I726" s="106"/>
      <c r="J726" s="106"/>
      <c r="K726" s="106"/>
      <c r="L726" s="106"/>
      <c r="O726" s="106"/>
      <c r="P726" s="106"/>
      <c r="Q726" s="106"/>
    </row>
    <row r="727" spans="2:17" x14ac:dyDescent="0.15">
      <c r="B727" s="106"/>
      <c r="E727" s="106"/>
      <c r="F727" s="106"/>
      <c r="G727" s="106"/>
      <c r="H727" s="106"/>
      <c r="I727" s="106"/>
      <c r="J727" s="106"/>
      <c r="K727" s="106"/>
      <c r="L727" s="106"/>
      <c r="O727" s="106"/>
      <c r="P727" s="106"/>
      <c r="Q727" s="106"/>
    </row>
    <row r="728" spans="2:17" x14ac:dyDescent="0.15">
      <c r="B728" s="106"/>
      <c r="E728" s="106"/>
      <c r="F728" s="106"/>
      <c r="G728" s="106"/>
      <c r="H728" s="106"/>
      <c r="I728" s="106"/>
      <c r="J728" s="106"/>
      <c r="K728" s="106"/>
      <c r="L728" s="106"/>
      <c r="O728" s="106"/>
      <c r="P728" s="106"/>
      <c r="Q728" s="106"/>
    </row>
    <row r="729" spans="2:17" x14ac:dyDescent="0.15">
      <c r="B729" s="106"/>
      <c r="E729" s="106"/>
      <c r="F729" s="106"/>
      <c r="G729" s="106"/>
      <c r="H729" s="106"/>
      <c r="I729" s="106"/>
      <c r="J729" s="106"/>
      <c r="K729" s="106"/>
      <c r="L729" s="106"/>
      <c r="O729" s="106"/>
      <c r="P729" s="106"/>
      <c r="Q729" s="106"/>
    </row>
    <row r="730" spans="2:17" x14ac:dyDescent="0.15">
      <c r="B730" s="106"/>
      <c r="E730" s="106"/>
      <c r="F730" s="106"/>
      <c r="G730" s="106"/>
      <c r="H730" s="106"/>
      <c r="I730" s="106"/>
      <c r="J730" s="106"/>
      <c r="K730" s="106"/>
      <c r="L730" s="106"/>
      <c r="O730" s="106"/>
      <c r="P730" s="106"/>
      <c r="Q730" s="106"/>
    </row>
    <row r="731" spans="2:17" x14ac:dyDescent="0.15">
      <c r="B731" s="106"/>
      <c r="E731" s="106"/>
      <c r="F731" s="106"/>
      <c r="G731" s="106"/>
      <c r="H731" s="106"/>
      <c r="I731" s="106"/>
      <c r="J731" s="106"/>
      <c r="K731" s="106"/>
      <c r="L731" s="106"/>
      <c r="O731" s="106"/>
      <c r="P731" s="106"/>
      <c r="Q731" s="106"/>
    </row>
    <row r="732" spans="2:17" x14ac:dyDescent="0.15">
      <c r="B732" s="106"/>
      <c r="E732" s="106"/>
      <c r="F732" s="106"/>
      <c r="G732" s="106"/>
      <c r="H732" s="106"/>
      <c r="I732" s="106"/>
      <c r="J732" s="106"/>
      <c r="K732" s="106"/>
      <c r="L732" s="106"/>
      <c r="O732" s="106"/>
      <c r="P732" s="106"/>
      <c r="Q732" s="106"/>
    </row>
    <row r="733" spans="2:17" x14ac:dyDescent="0.15">
      <c r="B733" s="106"/>
      <c r="E733" s="106"/>
      <c r="F733" s="106"/>
      <c r="G733" s="106"/>
      <c r="H733" s="106"/>
      <c r="I733" s="106"/>
      <c r="J733" s="106"/>
      <c r="K733" s="106"/>
      <c r="L733" s="106"/>
      <c r="O733" s="106"/>
      <c r="P733" s="106"/>
      <c r="Q733" s="106"/>
    </row>
    <row r="734" spans="2:17" x14ac:dyDescent="0.15">
      <c r="B734" s="106"/>
      <c r="E734" s="106"/>
      <c r="F734" s="106"/>
      <c r="G734" s="106"/>
      <c r="H734" s="106"/>
      <c r="I734" s="106"/>
      <c r="J734" s="106"/>
      <c r="K734" s="106"/>
      <c r="L734" s="106"/>
      <c r="O734" s="106"/>
      <c r="P734" s="106"/>
      <c r="Q734" s="106"/>
    </row>
    <row r="735" spans="2:17" x14ac:dyDescent="0.15">
      <c r="B735" s="106"/>
      <c r="E735" s="106"/>
      <c r="F735" s="106"/>
      <c r="G735" s="106"/>
      <c r="H735" s="106"/>
      <c r="I735" s="106"/>
      <c r="J735" s="106"/>
      <c r="K735" s="106"/>
      <c r="L735" s="106"/>
      <c r="O735" s="106"/>
      <c r="P735" s="106"/>
      <c r="Q735" s="106"/>
    </row>
    <row r="736" spans="2:17" x14ac:dyDescent="0.15">
      <c r="B736" s="106"/>
      <c r="E736" s="106"/>
      <c r="F736" s="106"/>
      <c r="G736" s="106"/>
      <c r="H736" s="106"/>
      <c r="I736" s="106"/>
      <c r="J736" s="106"/>
      <c r="K736" s="106"/>
      <c r="L736" s="106"/>
      <c r="O736" s="106"/>
      <c r="P736" s="106"/>
      <c r="Q736" s="106"/>
    </row>
    <row r="737" spans="2:17" x14ac:dyDescent="0.15">
      <c r="B737" s="106"/>
      <c r="E737" s="106"/>
      <c r="F737" s="106"/>
      <c r="G737" s="106"/>
      <c r="H737" s="106"/>
      <c r="I737" s="106"/>
      <c r="J737" s="106"/>
      <c r="K737" s="106"/>
      <c r="L737" s="106"/>
      <c r="O737" s="106"/>
      <c r="P737" s="106"/>
      <c r="Q737" s="106"/>
    </row>
    <row r="738" spans="2:17" x14ac:dyDescent="0.15">
      <c r="B738" s="106"/>
      <c r="E738" s="106"/>
      <c r="F738" s="106"/>
      <c r="G738" s="106"/>
      <c r="H738" s="106"/>
      <c r="I738" s="106"/>
      <c r="J738" s="106"/>
      <c r="K738" s="106"/>
      <c r="L738" s="106"/>
      <c r="O738" s="106"/>
      <c r="P738" s="106"/>
      <c r="Q738" s="106"/>
    </row>
    <row r="739" spans="2:17" x14ac:dyDescent="0.15">
      <c r="B739" s="106"/>
      <c r="E739" s="106"/>
      <c r="F739" s="106"/>
      <c r="G739" s="106"/>
      <c r="H739" s="106"/>
      <c r="I739" s="106"/>
      <c r="J739" s="106"/>
      <c r="K739" s="106"/>
      <c r="L739" s="106"/>
      <c r="O739" s="106"/>
      <c r="P739" s="106"/>
      <c r="Q739" s="106"/>
    </row>
    <row r="740" spans="2:17" x14ac:dyDescent="0.15">
      <c r="B740" s="106"/>
      <c r="E740" s="106"/>
      <c r="F740" s="106"/>
      <c r="G740" s="106"/>
      <c r="H740" s="106"/>
      <c r="I740" s="106"/>
      <c r="J740" s="106"/>
      <c r="K740" s="106"/>
      <c r="L740" s="106"/>
      <c r="O740" s="106"/>
      <c r="P740" s="106"/>
      <c r="Q740" s="106"/>
    </row>
    <row r="741" spans="2:17" x14ac:dyDescent="0.15">
      <c r="B741" s="106"/>
      <c r="E741" s="106"/>
      <c r="F741" s="106"/>
      <c r="G741" s="106"/>
      <c r="H741" s="106"/>
      <c r="I741" s="106"/>
      <c r="J741" s="106"/>
      <c r="K741" s="106"/>
      <c r="L741" s="106"/>
      <c r="O741" s="106"/>
      <c r="P741" s="106"/>
      <c r="Q741" s="106"/>
    </row>
    <row r="742" spans="2:17" x14ac:dyDescent="0.15">
      <c r="B742" s="106"/>
      <c r="E742" s="106"/>
      <c r="F742" s="106"/>
      <c r="G742" s="106"/>
      <c r="H742" s="106"/>
      <c r="I742" s="106"/>
      <c r="J742" s="106"/>
      <c r="K742" s="106"/>
      <c r="L742" s="106"/>
      <c r="O742" s="106"/>
      <c r="P742" s="106"/>
      <c r="Q742" s="106"/>
    </row>
    <row r="743" spans="2:17" x14ac:dyDescent="0.15">
      <c r="B743" s="106"/>
      <c r="E743" s="106"/>
      <c r="F743" s="106"/>
      <c r="G743" s="106"/>
      <c r="H743" s="106"/>
      <c r="I743" s="106"/>
      <c r="J743" s="106"/>
      <c r="K743" s="106"/>
      <c r="L743" s="106"/>
      <c r="O743" s="106"/>
      <c r="P743" s="106"/>
      <c r="Q743" s="106"/>
    </row>
    <row r="744" spans="2:17" x14ac:dyDescent="0.15">
      <c r="B744" s="106"/>
      <c r="E744" s="106"/>
      <c r="F744" s="106"/>
      <c r="G744" s="106"/>
      <c r="H744" s="106"/>
      <c r="I744" s="106"/>
      <c r="J744" s="106"/>
      <c r="K744" s="106"/>
      <c r="L744" s="106"/>
      <c r="O744" s="106"/>
      <c r="P744" s="106"/>
      <c r="Q744" s="106"/>
    </row>
    <row r="745" spans="2:17" x14ac:dyDescent="0.15">
      <c r="B745" s="106"/>
      <c r="E745" s="106"/>
      <c r="F745" s="106"/>
      <c r="G745" s="106"/>
      <c r="H745" s="106"/>
      <c r="I745" s="106"/>
      <c r="J745" s="106"/>
      <c r="K745" s="106"/>
      <c r="L745" s="106"/>
      <c r="O745" s="106"/>
      <c r="P745" s="106"/>
      <c r="Q745" s="106"/>
    </row>
    <row r="746" spans="2:17" x14ac:dyDescent="0.15">
      <c r="B746" s="106"/>
      <c r="E746" s="106"/>
      <c r="F746" s="106"/>
      <c r="G746" s="106"/>
      <c r="H746" s="106"/>
      <c r="I746" s="106"/>
      <c r="J746" s="106"/>
      <c r="K746" s="106"/>
      <c r="L746" s="106"/>
      <c r="O746" s="106"/>
      <c r="P746" s="106"/>
      <c r="Q746" s="106"/>
    </row>
    <row r="747" spans="2:17" x14ac:dyDescent="0.15">
      <c r="B747" s="106"/>
      <c r="E747" s="106"/>
      <c r="F747" s="106"/>
      <c r="G747" s="106"/>
      <c r="H747" s="106"/>
      <c r="I747" s="106"/>
      <c r="J747" s="106"/>
      <c r="K747" s="106"/>
      <c r="L747" s="106"/>
      <c r="O747" s="106"/>
      <c r="P747" s="106"/>
      <c r="Q747" s="106"/>
    </row>
    <row r="748" spans="2:17" x14ac:dyDescent="0.15">
      <c r="B748" s="106"/>
      <c r="E748" s="106"/>
      <c r="F748" s="106"/>
      <c r="G748" s="106"/>
      <c r="H748" s="106"/>
      <c r="I748" s="106"/>
      <c r="J748" s="106"/>
      <c r="K748" s="106"/>
      <c r="L748" s="106"/>
      <c r="O748" s="106"/>
      <c r="P748" s="106"/>
      <c r="Q748" s="106"/>
    </row>
    <row r="749" spans="2:17" x14ac:dyDescent="0.15">
      <c r="B749" s="106"/>
      <c r="E749" s="106"/>
      <c r="F749" s="106"/>
      <c r="G749" s="106"/>
      <c r="H749" s="106"/>
      <c r="I749" s="106"/>
      <c r="J749" s="106"/>
      <c r="K749" s="106"/>
      <c r="L749" s="106"/>
      <c r="O749" s="106"/>
      <c r="P749" s="106"/>
      <c r="Q749" s="106"/>
    </row>
    <row r="750" spans="2:17" x14ac:dyDescent="0.15">
      <c r="B750" s="106"/>
      <c r="E750" s="106"/>
      <c r="F750" s="106"/>
      <c r="G750" s="106"/>
      <c r="H750" s="106"/>
      <c r="I750" s="106"/>
      <c r="J750" s="106"/>
      <c r="K750" s="106"/>
      <c r="L750" s="106"/>
      <c r="O750" s="106"/>
      <c r="P750" s="106"/>
      <c r="Q750" s="106"/>
    </row>
    <row r="751" spans="2:17" x14ac:dyDescent="0.15">
      <c r="B751" s="106"/>
      <c r="E751" s="106"/>
      <c r="F751" s="106"/>
      <c r="G751" s="106"/>
      <c r="H751" s="106"/>
      <c r="I751" s="106"/>
      <c r="J751" s="106"/>
      <c r="K751" s="106"/>
      <c r="L751" s="106"/>
      <c r="O751" s="106"/>
      <c r="P751" s="106"/>
      <c r="Q751" s="106"/>
    </row>
    <row r="752" spans="2:17" x14ac:dyDescent="0.15">
      <c r="B752" s="106"/>
      <c r="E752" s="106"/>
      <c r="F752" s="106"/>
      <c r="G752" s="106"/>
      <c r="H752" s="106"/>
      <c r="I752" s="106"/>
      <c r="J752" s="106"/>
      <c r="K752" s="106"/>
      <c r="L752" s="106"/>
      <c r="O752" s="106"/>
      <c r="P752" s="106"/>
      <c r="Q752" s="106"/>
    </row>
    <row r="753" spans="2:17" x14ac:dyDescent="0.15">
      <c r="B753" s="106"/>
      <c r="E753" s="106"/>
      <c r="F753" s="106"/>
      <c r="G753" s="106"/>
      <c r="H753" s="106"/>
      <c r="I753" s="106"/>
      <c r="J753" s="106"/>
      <c r="K753" s="106"/>
      <c r="L753" s="106"/>
      <c r="O753" s="106"/>
      <c r="P753" s="106"/>
      <c r="Q753" s="106"/>
    </row>
    <row r="754" spans="2:17" x14ac:dyDescent="0.15">
      <c r="B754" s="106"/>
      <c r="E754" s="106"/>
      <c r="F754" s="106"/>
      <c r="G754" s="106"/>
      <c r="H754" s="106"/>
      <c r="I754" s="106"/>
      <c r="J754" s="106"/>
      <c r="K754" s="106"/>
      <c r="L754" s="106"/>
      <c r="O754" s="106"/>
      <c r="P754" s="106"/>
      <c r="Q754" s="106"/>
    </row>
    <row r="755" spans="2:17" x14ac:dyDescent="0.15">
      <c r="B755" s="106"/>
      <c r="E755" s="106"/>
      <c r="F755" s="106"/>
      <c r="G755" s="106"/>
      <c r="H755" s="106"/>
      <c r="I755" s="106"/>
      <c r="J755" s="106"/>
      <c r="K755" s="106"/>
      <c r="L755" s="106"/>
      <c r="O755" s="106"/>
      <c r="P755" s="106"/>
      <c r="Q755" s="106"/>
    </row>
    <row r="756" spans="2:17" x14ac:dyDescent="0.15">
      <c r="B756" s="106"/>
      <c r="E756" s="106"/>
      <c r="F756" s="106"/>
      <c r="G756" s="106"/>
      <c r="H756" s="106"/>
      <c r="I756" s="106"/>
      <c r="J756" s="106"/>
      <c r="K756" s="106"/>
      <c r="L756" s="106"/>
      <c r="O756" s="106"/>
      <c r="P756" s="106"/>
      <c r="Q756" s="106"/>
    </row>
    <row r="757" spans="2:17" x14ac:dyDescent="0.15">
      <c r="B757" s="106"/>
      <c r="E757" s="106"/>
      <c r="F757" s="106"/>
      <c r="G757" s="106"/>
      <c r="H757" s="106"/>
      <c r="I757" s="106"/>
      <c r="J757" s="106"/>
      <c r="K757" s="106"/>
      <c r="L757" s="106"/>
      <c r="O757" s="106"/>
      <c r="P757" s="106"/>
      <c r="Q757" s="106"/>
    </row>
    <row r="758" spans="2:17" x14ac:dyDescent="0.15">
      <c r="B758" s="106"/>
      <c r="E758" s="106"/>
      <c r="F758" s="106"/>
      <c r="G758" s="106"/>
      <c r="H758" s="106"/>
      <c r="I758" s="106"/>
      <c r="J758" s="106"/>
      <c r="K758" s="106"/>
      <c r="L758" s="106"/>
      <c r="O758" s="106"/>
      <c r="P758" s="106"/>
      <c r="Q758" s="106"/>
    </row>
    <row r="759" spans="2:17" x14ac:dyDescent="0.15">
      <c r="B759" s="106"/>
      <c r="E759" s="106"/>
      <c r="F759" s="106"/>
      <c r="G759" s="106"/>
      <c r="H759" s="106"/>
      <c r="I759" s="106"/>
      <c r="J759" s="106"/>
      <c r="K759" s="106"/>
      <c r="L759" s="106"/>
      <c r="O759" s="106"/>
      <c r="P759" s="106"/>
      <c r="Q759" s="106"/>
    </row>
    <row r="760" spans="2:17" x14ac:dyDescent="0.15">
      <c r="B760" s="106"/>
      <c r="E760" s="106"/>
      <c r="F760" s="106"/>
      <c r="G760" s="106"/>
      <c r="H760" s="106"/>
      <c r="I760" s="106"/>
      <c r="J760" s="106"/>
      <c r="K760" s="106"/>
      <c r="L760" s="106"/>
      <c r="O760" s="106"/>
      <c r="P760" s="106"/>
      <c r="Q760" s="106"/>
    </row>
    <row r="761" spans="2:17" x14ac:dyDescent="0.15">
      <c r="B761" s="106"/>
      <c r="E761" s="106"/>
      <c r="F761" s="106"/>
      <c r="G761" s="106"/>
      <c r="H761" s="106"/>
      <c r="I761" s="106"/>
      <c r="J761" s="106"/>
      <c r="K761" s="106"/>
      <c r="L761" s="106"/>
      <c r="O761" s="106"/>
      <c r="P761" s="106"/>
      <c r="Q761" s="106"/>
    </row>
    <row r="762" spans="2:17" x14ac:dyDescent="0.15">
      <c r="B762" s="106"/>
      <c r="E762" s="106"/>
      <c r="F762" s="106"/>
      <c r="G762" s="106"/>
      <c r="H762" s="106"/>
      <c r="I762" s="106"/>
      <c r="J762" s="106"/>
      <c r="K762" s="106"/>
      <c r="L762" s="106"/>
      <c r="O762" s="106"/>
      <c r="P762" s="106"/>
      <c r="Q762" s="106"/>
    </row>
    <row r="763" spans="2:17" x14ac:dyDescent="0.15">
      <c r="B763" s="106"/>
      <c r="E763" s="106"/>
      <c r="F763" s="106"/>
      <c r="G763" s="106"/>
      <c r="H763" s="106"/>
      <c r="I763" s="106"/>
      <c r="J763" s="106"/>
      <c r="K763" s="106"/>
      <c r="L763" s="106"/>
      <c r="O763" s="106"/>
      <c r="P763" s="106"/>
      <c r="Q763" s="106"/>
    </row>
    <row r="764" spans="2:17" x14ac:dyDescent="0.15">
      <c r="B764" s="106"/>
      <c r="E764" s="106"/>
      <c r="F764" s="106"/>
      <c r="G764" s="106"/>
      <c r="H764" s="106"/>
      <c r="I764" s="106"/>
      <c r="J764" s="106"/>
      <c r="K764" s="106"/>
      <c r="L764" s="106"/>
      <c r="O764" s="106"/>
      <c r="P764" s="106"/>
      <c r="Q764" s="106"/>
    </row>
    <row r="765" spans="2:17" x14ac:dyDescent="0.15">
      <c r="B765" s="106"/>
      <c r="E765" s="106"/>
      <c r="F765" s="106"/>
      <c r="G765" s="106"/>
      <c r="H765" s="106"/>
      <c r="I765" s="106"/>
      <c r="J765" s="106"/>
      <c r="K765" s="106"/>
      <c r="L765" s="106"/>
      <c r="O765" s="106"/>
      <c r="P765" s="106"/>
      <c r="Q765" s="106"/>
    </row>
    <row r="766" spans="2:17" x14ac:dyDescent="0.15">
      <c r="B766" s="106"/>
      <c r="E766" s="106"/>
      <c r="F766" s="106"/>
      <c r="G766" s="106"/>
      <c r="H766" s="106"/>
      <c r="I766" s="106"/>
      <c r="J766" s="106"/>
      <c r="K766" s="106"/>
      <c r="L766" s="106"/>
      <c r="O766" s="106"/>
      <c r="P766" s="106"/>
      <c r="Q766" s="106"/>
    </row>
    <row r="767" spans="2:17" x14ac:dyDescent="0.15">
      <c r="B767" s="106"/>
      <c r="E767" s="106"/>
      <c r="F767" s="106"/>
      <c r="G767" s="106"/>
      <c r="H767" s="106"/>
      <c r="I767" s="106"/>
      <c r="J767" s="106"/>
      <c r="K767" s="106"/>
      <c r="L767" s="106"/>
      <c r="O767" s="106"/>
      <c r="P767" s="106"/>
      <c r="Q767" s="106"/>
    </row>
    <row r="768" spans="2:17" x14ac:dyDescent="0.15">
      <c r="B768" s="106"/>
      <c r="E768" s="106"/>
      <c r="F768" s="106"/>
      <c r="G768" s="106"/>
      <c r="H768" s="106"/>
      <c r="I768" s="106"/>
      <c r="J768" s="106"/>
      <c r="K768" s="106"/>
      <c r="L768" s="106"/>
      <c r="O768" s="106"/>
      <c r="P768" s="106"/>
      <c r="Q768" s="106"/>
    </row>
    <row r="769" spans="2:17" x14ac:dyDescent="0.15">
      <c r="B769" s="106"/>
      <c r="E769" s="106"/>
      <c r="F769" s="106"/>
      <c r="G769" s="106"/>
      <c r="H769" s="106"/>
      <c r="I769" s="106"/>
      <c r="J769" s="106"/>
      <c r="K769" s="106"/>
      <c r="L769" s="106"/>
      <c r="O769" s="106"/>
      <c r="P769" s="106"/>
      <c r="Q769" s="106"/>
    </row>
  </sheetData>
  <sheetProtection algorithmName="SHA-512" hashValue="okFNbHkcVeLqsLZ+21aV0/lp6Z7L5GzLxoToCGz762snq3pX4mvyd1grxxTrzxwiMON3IsoE4GjGAcKa5uAgTg==" saltValue="Uz7Fh5ljBpKkLF4fwa8U8Q==" spinCount="100000" sheet="1" objects="1" scenarios="1"/>
  <mergeCells count="1">
    <mergeCell ref="V3:V15"/>
  </mergeCells>
  <pageMargins left="0.7" right="0.7" top="0.75" bottom="0.75" header="0.3" footer="0.3"/>
  <pageSetup paperSize="9" orientation="portrait" horizontalDpi="0" verticalDpi="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7030A0"/>
  </sheetPr>
  <dimension ref="A1:BA370"/>
  <sheetViews>
    <sheetView workbookViewId="0">
      <selection activeCell="D47" sqref="D47"/>
    </sheetView>
  </sheetViews>
  <sheetFormatPr baseColWidth="10" defaultColWidth="8.83203125" defaultRowHeight="13" x14ac:dyDescent="0.15"/>
  <cols>
    <col min="1" max="1" width="9.1640625" style="85"/>
    <col min="2" max="2" width="25.83203125" customWidth="1"/>
    <col min="3" max="3" width="32.5" bestFit="1" customWidth="1"/>
    <col min="4" max="4" width="16.1640625" customWidth="1"/>
    <col min="5" max="5" width="14.1640625" customWidth="1"/>
    <col min="6" max="6" width="5.83203125" customWidth="1"/>
    <col min="7" max="7" width="6.5" customWidth="1"/>
    <col min="8" max="53" width="9.1640625" style="85"/>
  </cols>
  <sheetData>
    <row r="1" spans="2:7" s="85" customFormat="1" x14ac:dyDescent="0.15"/>
    <row r="2" spans="2:7" s="85" customFormat="1" x14ac:dyDescent="0.15">
      <c r="B2" s="235" t="s">
        <v>116</v>
      </c>
      <c r="C2" s="235"/>
      <c r="D2" s="235"/>
      <c r="E2" s="235"/>
      <c r="F2" s="235"/>
      <c r="G2" s="235"/>
    </row>
    <row r="3" spans="2:7" x14ac:dyDescent="0.15">
      <c r="B3" s="236" t="s">
        <v>117</v>
      </c>
      <c r="C3" s="237"/>
      <c r="D3" s="237"/>
      <c r="E3" s="237"/>
      <c r="F3" s="237"/>
      <c r="G3" s="238"/>
    </row>
    <row r="4" spans="2:7" x14ac:dyDescent="0.15">
      <c r="B4" s="89" t="str">
        <f t="shared" ref="B4:B26" si="0">CONCATENATE(E4,D4)</f>
        <v>Freestyle0050</v>
      </c>
      <c r="C4" s="90">
        <v>50</v>
      </c>
      <c r="D4" s="90" t="str">
        <f t="shared" ref="D4:D26" si="1">TEXT(C4,"0000")</f>
        <v>0050</v>
      </c>
      <c r="E4" s="90" t="s">
        <v>28</v>
      </c>
      <c r="F4" s="90">
        <v>1</v>
      </c>
      <c r="G4" s="91" t="str">
        <f t="shared" ref="G4:G26" si="2">TEXT(F4,"00")</f>
        <v>01</v>
      </c>
    </row>
    <row r="5" spans="2:7" x14ac:dyDescent="0.15">
      <c r="B5" s="92" t="str">
        <f t="shared" si="0"/>
        <v>Freestyle0100</v>
      </c>
      <c r="C5" s="93">
        <v>100</v>
      </c>
      <c r="D5" s="93" t="str">
        <f t="shared" si="1"/>
        <v>0100</v>
      </c>
      <c r="E5" s="93" t="s">
        <v>28</v>
      </c>
      <c r="F5" s="93">
        <v>2</v>
      </c>
      <c r="G5" s="94" t="str">
        <f t="shared" si="2"/>
        <v>02</v>
      </c>
    </row>
    <row r="6" spans="2:7" x14ac:dyDescent="0.15">
      <c r="B6" s="92" t="str">
        <f t="shared" si="0"/>
        <v>Freestyle0200</v>
      </c>
      <c r="C6" s="93">
        <v>200</v>
      </c>
      <c r="D6" s="93" t="str">
        <f t="shared" si="1"/>
        <v>0200</v>
      </c>
      <c r="E6" s="93" t="s">
        <v>28</v>
      </c>
      <c r="F6" s="93">
        <v>3</v>
      </c>
      <c r="G6" s="94" t="str">
        <f t="shared" si="2"/>
        <v>03</v>
      </c>
    </row>
    <row r="7" spans="2:7" x14ac:dyDescent="0.15">
      <c r="B7" s="92" t="str">
        <f t="shared" si="0"/>
        <v>Freestyle0400</v>
      </c>
      <c r="C7" s="93">
        <v>400</v>
      </c>
      <c r="D7" s="93" t="str">
        <f t="shared" si="1"/>
        <v>0400</v>
      </c>
      <c r="E7" s="93" t="s">
        <v>28</v>
      </c>
      <c r="F7" s="93">
        <v>4</v>
      </c>
      <c r="G7" s="94" t="str">
        <f t="shared" si="2"/>
        <v>04</v>
      </c>
    </row>
    <row r="8" spans="2:7" x14ac:dyDescent="0.15">
      <c r="B8" s="92" t="str">
        <f t="shared" si="0"/>
        <v>Freestyle0800</v>
      </c>
      <c r="C8" s="93">
        <v>800</v>
      </c>
      <c r="D8" s="93" t="str">
        <f t="shared" si="1"/>
        <v>0800</v>
      </c>
      <c r="E8" s="93" t="s">
        <v>28</v>
      </c>
      <c r="F8" s="93">
        <v>5</v>
      </c>
      <c r="G8" s="94" t="str">
        <f t="shared" si="2"/>
        <v>05</v>
      </c>
    </row>
    <row r="9" spans="2:7" x14ac:dyDescent="0.15">
      <c r="B9" s="92" t="str">
        <f t="shared" si="0"/>
        <v>Freestyle1500</v>
      </c>
      <c r="C9" s="93">
        <v>1500</v>
      </c>
      <c r="D9" s="93" t="str">
        <f t="shared" si="1"/>
        <v>1500</v>
      </c>
      <c r="E9" s="93" t="s">
        <v>28</v>
      </c>
      <c r="F9" s="93">
        <v>6</v>
      </c>
      <c r="G9" s="94" t="str">
        <f t="shared" si="2"/>
        <v>06</v>
      </c>
    </row>
    <row r="10" spans="2:7" x14ac:dyDescent="0.15">
      <c r="B10" s="92" t="str">
        <f t="shared" si="0"/>
        <v>Breaststroke0050</v>
      </c>
      <c r="C10" s="93">
        <v>50</v>
      </c>
      <c r="D10" s="93" t="str">
        <f t="shared" si="1"/>
        <v>0050</v>
      </c>
      <c r="E10" s="93" t="s">
        <v>26</v>
      </c>
      <c r="F10" s="93">
        <v>7</v>
      </c>
      <c r="G10" s="94" t="str">
        <f t="shared" si="2"/>
        <v>07</v>
      </c>
    </row>
    <row r="11" spans="2:7" x14ac:dyDescent="0.15">
      <c r="B11" s="92" t="str">
        <f t="shared" si="0"/>
        <v>Breaststroke0100</v>
      </c>
      <c r="C11" s="93">
        <v>100</v>
      </c>
      <c r="D11" s="93" t="str">
        <f t="shared" si="1"/>
        <v>0100</v>
      </c>
      <c r="E11" s="93" t="s">
        <v>26</v>
      </c>
      <c r="F11" s="93">
        <v>8</v>
      </c>
      <c r="G11" s="94" t="str">
        <f t="shared" si="2"/>
        <v>08</v>
      </c>
    </row>
    <row r="12" spans="2:7" x14ac:dyDescent="0.15">
      <c r="B12" s="92" t="str">
        <f t="shared" si="0"/>
        <v>Breaststroke0200</v>
      </c>
      <c r="C12" s="93">
        <v>200</v>
      </c>
      <c r="D12" s="93" t="str">
        <f t="shared" si="1"/>
        <v>0200</v>
      </c>
      <c r="E12" s="93" t="s">
        <v>26</v>
      </c>
      <c r="F12" s="93">
        <v>9</v>
      </c>
      <c r="G12" s="94" t="str">
        <f t="shared" si="2"/>
        <v>09</v>
      </c>
    </row>
    <row r="13" spans="2:7" x14ac:dyDescent="0.15">
      <c r="B13" s="92" t="str">
        <f t="shared" si="0"/>
        <v>Butterfly0050</v>
      </c>
      <c r="C13" s="93">
        <v>50</v>
      </c>
      <c r="D13" s="93" t="str">
        <f t="shared" si="1"/>
        <v>0050</v>
      </c>
      <c r="E13" s="93" t="s">
        <v>27</v>
      </c>
      <c r="F13" s="93">
        <v>10</v>
      </c>
      <c r="G13" s="94" t="str">
        <f t="shared" si="2"/>
        <v>10</v>
      </c>
    </row>
    <row r="14" spans="2:7" x14ac:dyDescent="0.15">
      <c r="B14" s="92" t="str">
        <f t="shared" si="0"/>
        <v>Butterfly0100</v>
      </c>
      <c r="C14" s="93">
        <v>100</v>
      </c>
      <c r="D14" s="93" t="str">
        <f t="shared" si="1"/>
        <v>0100</v>
      </c>
      <c r="E14" s="93" t="s">
        <v>27</v>
      </c>
      <c r="F14" s="93">
        <v>11</v>
      </c>
      <c r="G14" s="94" t="str">
        <f t="shared" si="2"/>
        <v>11</v>
      </c>
    </row>
    <row r="15" spans="2:7" x14ac:dyDescent="0.15">
      <c r="B15" s="92" t="str">
        <f t="shared" si="0"/>
        <v>Butterfly0200</v>
      </c>
      <c r="C15" s="93">
        <v>200</v>
      </c>
      <c r="D15" s="93" t="str">
        <f t="shared" si="1"/>
        <v>0200</v>
      </c>
      <c r="E15" s="93" t="s">
        <v>27</v>
      </c>
      <c r="F15" s="93">
        <v>12</v>
      </c>
      <c r="G15" s="94" t="str">
        <f t="shared" si="2"/>
        <v>12</v>
      </c>
    </row>
    <row r="16" spans="2:7" x14ac:dyDescent="0.15">
      <c r="B16" s="92" t="str">
        <f t="shared" si="0"/>
        <v>Backstroke0050</v>
      </c>
      <c r="C16" s="93">
        <v>50</v>
      </c>
      <c r="D16" s="93" t="str">
        <f t="shared" si="1"/>
        <v>0050</v>
      </c>
      <c r="E16" s="93" t="s">
        <v>24</v>
      </c>
      <c r="F16" s="93">
        <v>13</v>
      </c>
      <c r="G16" s="94" t="str">
        <f t="shared" si="2"/>
        <v>13</v>
      </c>
    </row>
    <row r="17" spans="2:7" x14ac:dyDescent="0.15">
      <c r="B17" s="92" t="str">
        <f t="shared" si="0"/>
        <v>Backstroke0100</v>
      </c>
      <c r="C17" s="93">
        <v>100</v>
      </c>
      <c r="D17" s="93" t="str">
        <f t="shared" si="1"/>
        <v>0100</v>
      </c>
      <c r="E17" s="93" t="s">
        <v>24</v>
      </c>
      <c r="F17" s="93">
        <v>14</v>
      </c>
      <c r="G17" s="94" t="str">
        <f t="shared" si="2"/>
        <v>14</v>
      </c>
    </row>
    <row r="18" spans="2:7" x14ac:dyDescent="0.15">
      <c r="B18" s="92" t="str">
        <f t="shared" si="0"/>
        <v>Backstroke0200</v>
      </c>
      <c r="C18" s="93">
        <v>200</v>
      </c>
      <c r="D18" s="93" t="str">
        <f t="shared" si="1"/>
        <v>0200</v>
      </c>
      <c r="E18" s="93" t="s">
        <v>24</v>
      </c>
      <c r="F18" s="93">
        <v>15</v>
      </c>
      <c r="G18" s="94" t="str">
        <f t="shared" si="2"/>
        <v>15</v>
      </c>
    </row>
    <row r="19" spans="2:7" x14ac:dyDescent="0.15">
      <c r="B19" s="92" t="str">
        <f t="shared" si="0"/>
        <v>IM0100</v>
      </c>
      <c r="C19" s="93">
        <v>100</v>
      </c>
      <c r="D19" s="93" t="str">
        <f t="shared" si="1"/>
        <v>0100</v>
      </c>
      <c r="E19" s="93" t="s">
        <v>118</v>
      </c>
      <c r="F19" s="93">
        <v>29</v>
      </c>
      <c r="G19" s="94" t="str">
        <f t="shared" si="2"/>
        <v>29</v>
      </c>
    </row>
    <row r="20" spans="2:7" x14ac:dyDescent="0.15">
      <c r="B20" s="92" t="str">
        <f t="shared" si="0"/>
        <v>IM0200</v>
      </c>
      <c r="C20" s="93">
        <v>200</v>
      </c>
      <c r="D20" s="93" t="str">
        <f t="shared" si="1"/>
        <v>0200</v>
      </c>
      <c r="E20" s="93" t="s">
        <v>118</v>
      </c>
      <c r="F20" s="93">
        <v>16</v>
      </c>
      <c r="G20" s="94" t="str">
        <f t="shared" si="2"/>
        <v>16</v>
      </c>
    </row>
    <row r="21" spans="2:7" x14ac:dyDescent="0.15">
      <c r="B21" s="92" t="str">
        <f t="shared" si="0"/>
        <v>IM0400</v>
      </c>
      <c r="C21" s="93">
        <v>400</v>
      </c>
      <c r="D21" s="93" t="str">
        <f t="shared" si="1"/>
        <v>0400</v>
      </c>
      <c r="E21" s="93" t="s">
        <v>118</v>
      </c>
      <c r="F21" s="93">
        <v>17</v>
      </c>
      <c r="G21" s="94" t="str">
        <f t="shared" si="2"/>
        <v>17</v>
      </c>
    </row>
    <row r="22" spans="2:7" x14ac:dyDescent="0.15">
      <c r="B22" s="92" t="str">
        <f t="shared" si="0"/>
        <v>IM0150</v>
      </c>
      <c r="C22" s="93">
        <v>150</v>
      </c>
      <c r="D22" s="93" t="str">
        <f t="shared" si="1"/>
        <v>0150</v>
      </c>
      <c r="E22" s="93" t="s">
        <v>118</v>
      </c>
      <c r="F22" s="93">
        <v>37</v>
      </c>
      <c r="G22" s="94" t="str">
        <f t="shared" si="2"/>
        <v>37</v>
      </c>
    </row>
    <row r="23" spans="2:7" x14ac:dyDescent="0.15">
      <c r="B23" s="92" t="str">
        <f t="shared" si="0"/>
        <v>Freestyle0025</v>
      </c>
      <c r="C23" s="93">
        <v>25</v>
      </c>
      <c r="D23" s="93" t="str">
        <f t="shared" si="1"/>
        <v>0025</v>
      </c>
      <c r="E23" s="93" t="s">
        <v>28</v>
      </c>
      <c r="F23" s="93">
        <v>21</v>
      </c>
      <c r="G23" s="94" t="str">
        <f t="shared" si="2"/>
        <v>21</v>
      </c>
    </row>
    <row r="24" spans="2:7" x14ac:dyDescent="0.15">
      <c r="B24" s="92" t="str">
        <f t="shared" si="0"/>
        <v>Breaststroke0025</v>
      </c>
      <c r="C24" s="93">
        <v>25</v>
      </c>
      <c r="D24" s="93" t="str">
        <f t="shared" si="1"/>
        <v>0025</v>
      </c>
      <c r="E24" s="93" t="s">
        <v>26</v>
      </c>
      <c r="F24" s="93">
        <v>23</v>
      </c>
      <c r="G24" s="94" t="str">
        <f t="shared" si="2"/>
        <v>23</v>
      </c>
    </row>
    <row r="25" spans="2:7" x14ac:dyDescent="0.15">
      <c r="B25" s="92" t="str">
        <f t="shared" si="0"/>
        <v>Butterfly0025</v>
      </c>
      <c r="C25" s="93">
        <v>25</v>
      </c>
      <c r="D25" s="93" t="str">
        <f t="shared" si="1"/>
        <v>0025</v>
      </c>
      <c r="E25" s="93" t="s">
        <v>27</v>
      </c>
      <c r="F25" s="93">
        <v>25</v>
      </c>
      <c r="G25" s="94" t="str">
        <f t="shared" si="2"/>
        <v>25</v>
      </c>
    </row>
    <row r="26" spans="2:7" x14ac:dyDescent="0.15">
      <c r="B26" s="95" t="str">
        <f t="shared" si="0"/>
        <v>Backstroke0025</v>
      </c>
      <c r="C26" s="96">
        <v>25</v>
      </c>
      <c r="D26" s="96" t="str">
        <f t="shared" si="1"/>
        <v>0025</v>
      </c>
      <c r="E26" s="96" t="s">
        <v>24</v>
      </c>
      <c r="F26" s="96">
        <v>27</v>
      </c>
      <c r="G26" s="97" t="str">
        <f t="shared" si="2"/>
        <v>27</v>
      </c>
    </row>
    <row r="27" spans="2:7" s="85" customFormat="1" x14ac:dyDescent="0.15"/>
    <row r="28" spans="2:7" s="85" customFormat="1" x14ac:dyDescent="0.15">
      <c r="B28" s="235" t="s">
        <v>119</v>
      </c>
      <c r="C28" s="235"/>
      <c r="D28" s="235"/>
      <c r="E28" s="235"/>
    </row>
    <row r="29" spans="2:7" x14ac:dyDescent="0.15">
      <c r="B29" s="150" t="s">
        <v>120</v>
      </c>
      <c r="C29" s="151" t="s">
        <v>121</v>
      </c>
      <c r="D29" s="151" t="s">
        <v>122</v>
      </c>
      <c r="E29" s="152" t="s">
        <v>123</v>
      </c>
      <c r="F29" s="85"/>
      <c r="G29" s="85"/>
    </row>
    <row r="30" spans="2:7" x14ac:dyDescent="0.15">
      <c r="B30" s="98" t="s">
        <v>225</v>
      </c>
      <c r="C30" s="99" t="s">
        <v>226</v>
      </c>
      <c r="D30" s="99">
        <v>25</v>
      </c>
      <c r="E30" s="91">
        <v>31</v>
      </c>
      <c r="F30" s="85"/>
      <c r="G30" s="85"/>
    </row>
    <row r="31" spans="2:7" x14ac:dyDescent="0.15">
      <c r="B31" s="100" t="s">
        <v>124</v>
      </c>
      <c r="C31" s="153" t="s">
        <v>125</v>
      </c>
      <c r="D31" s="153">
        <v>25</v>
      </c>
      <c r="E31" s="94">
        <v>31</v>
      </c>
      <c r="F31" s="85"/>
      <c r="G31" s="85"/>
    </row>
    <row r="32" spans="2:7" x14ac:dyDescent="0.15">
      <c r="B32" s="100" t="s">
        <v>126</v>
      </c>
      <c r="C32" s="153" t="s">
        <v>127</v>
      </c>
      <c r="D32" s="153">
        <v>25</v>
      </c>
      <c r="E32" s="94">
        <v>31</v>
      </c>
      <c r="F32" s="85"/>
      <c r="G32" s="85"/>
    </row>
    <row r="33" spans="2:7" x14ac:dyDescent="0.15">
      <c r="B33" s="100" t="s">
        <v>128</v>
      </c>
      <c r="C33" s="153" t="s">
        <v>129</v>
      </c>
      <c r="D33" s="153">
        <v>25</v>
      </c>
      <c r="E33" s="94">
        <v>31</v>
      </c>
      <c r="F33" s="85"/>
      <c r="G33" s="85"/>
    </row>
    <row r="34" spans="2:7" x14ac:dyDescent="0.15">
      <c r="B34" s="100" t="s">
        <v>130</v>
      </c>
      <c r="C34" s="153" t="s">
        <v>131</v>
      </c>
      <c r="D34" s="153">
        <v>25</v>
      </c>
      <c r="E34" s="94">
        <v>31</v>
      </c>
      <c r="F34" s="85"/>
      <c r="G34" s="85"/>
    </row>
    <row r="35" spans="2:7" x14ac:dyDescent="0.15">
      <c r="B35" s="100" t="s">
        <v>132</v>
      </c>
      <c r="C35" s="153" t="s">
        <v>133</v>
      </c>
      <c r="D35" s="153">
        <v>25</v>
      </c>
      <c r="E35" s="94">
        <v>31</v>
      </c>
      <c r="F35" s="85"/>
      <c r="G35" s="85"/>
    </row>
    <row r="36" spans="2:7" x14ac:dyDescent="0.15">
      <c r="B36" s="100" t="s">
        <v>134</v>
      </c>
      <c r="C36" s="153" t="s">
        <v>135</v>
      </c>
      <c r="D36" s="153">
        <v>25</v>
      </c>
      <c r="E36" s="94">
        <v>31</v>
      </c>
      <c r="F36" s="85"/>
      <c r="G36" s="85"/>
    </row>
    <row r="37" spans="2:7" x14ac:dyDescent="0.15">
      <c r="B37" s="100"/>
      <c r="C37" s="153"/>
      <c r="D37" s="153"/>
      <c r="E37" s="94"/>
      <c r="F37" s="85"/>
      <c r="G37" s="85"/>
    </row>
    <row r="38" spans="2:7" x14ac:dyDescent="0.15">
      <c r="B38" s="100"/>
      <c r="C38" s="153"/>
      <c r="D38" s="153"/>
      <c r="E38" s="94"/>
      <c r="F38" s="85"/>
      <c r="G38" s="85"/>
    </row>
    <row r="39" spans="2:7" x14ac:dyDescent="0.15">
      <c r="B39" s="95"/>
      <c r="C39" s="96"/>
      <c r="D39" s="96"/>
      <c r="E39" s="97"/>
      <c r="F39" s="85"/>
      <c r="G39" s="85"/>
    </row>
    <row r="40" spans="2:7" s="85" customFormat="1" x14ac:dyDescent="0.15"/>
    <row r="41" spans="2:7" x14ac:dyDescent="0.15">
      <c r="B41" s="235" t="s">
        <v>136</v>
      </c>
      <c r="C41" s="235"/>
      <c r="D41" s="235"/>
      <c r="E41" s="235"/>
      <c r="F41" s="85"/>
      <c r="G41" s="85"/>
    </row>
    <row r="42" spans="2:7" x14ac:dyDescent="0.15">
      <c r="B42" s="86" t="s">
        <v>137</v>
      </c>
      <c r="C42" s="87" t="s">
        <v>66</v>
      </c>
      <c r="D42" s="87" t="s">
        <v>138</v>
      </c>
      <c r="E42" s="88" t="s">
        <v>139</v>
      </c>
      <c r="F42" s="85"/>
      <c r="G42" s="85"/>
    </row>
    <row r="43" spans="2:7" x14ac:dyDescent="0.15">
      <c r="B43" s="98" t="s">
        <v>194</v>
      </c>
      <c r="C43" s="90" t="s">
        <v>195</v>
      </c>
      <c r="D43" s="90" t="s">
        <v>196</v>
      </c>
      <c r="E43" s="91" t="s">
        <v>197</v>
      </c>
      <c r="F43" s="85"/>
      <c r="G43" s="85"/>
    </row>
    <row r="44" spans="2:7" x14ac:dyDescent="0.15">
      <c r="B44" s="100" t="s">
        <v>141</v>
      </c>
      <c r="C44" s="93" t="s">
        <v>140</v>
      </c>
      <c r="D44" s="93" t="s">
        <v>141</v>
      </c>
      <c r="E44" s="94" t="s">
        <v>142</v>
      </c>
      <c r="F44" s="85"/>
      <c r="G44" s="85"/>
    </row>
    <row r="45" spans="2:7" x14ac:dyDescent="0.15">
      <c r="B45" s="100" t="s">
        <v>143</v>
      </c>
      <c r="C45" s="93" t="s">
        <v>144</v>
      </c>
      <c r="D45" s="93" t="s">
        <v>145</v>
      </c>
      <c r="E45" s="255" t="s">
        <v>146</v>
      </c>
      <c r="F45" s="85"/>
      <c r="G45" s="85"/>
    </row>
    <row r="46" spans="2:7" x14ac:dyDescent="0.15">
      <c r="B46" s="100" t="s">
        <v>230</v>
      </c>
      <c r="C46" s="153" t="s">
        <v>231</v>
      </c>
      <c r="D46" s="153" t="s">
        <v>233</v>
      </c>
      <c r="E46" s="255" t="s">
        <v>232</v>
      </c>
      <c r="F46" s="85"/>
      <c r="G46" s="85"/>
    </row>
    <row r="47" spans="2:7" x14ac:dyDescent="0.15">
      <c r="B47" s="100" t="s">
        <v>198</v>
      </c>
      <c r="C47" s="93" t="s">
        <v>199</v>
      </c>
      <c r="D47" s="93" t="s">
        <v>198</v>
      </c>
      <c r="E47" s="94" t="s">
        <v>200</v>
      </c>
      <c r="F47" s="85"/>
      <c r="G47" s="85"/>
    </row>
    <row r="48" spans="2:7" x14ac:dyDescent="0.15">
      <c r="B48" s="100" t="s">
        <v>201</v>
      </c>
      <c r="C48" s="93" t="s">
        <v>202</v>
      </c>
      <c r="D48" s="93" t="s">
        <v>201</v>
      </c>
      <c r="E48" s="94" t="s">
        <v>203</v>
      </c>
      <c r="F48" s="85"/>
      <c r="G48" s="85"/>
    </row>
    <row r="49" spans="2:7" x14ac:dyDescent="0.15">
      <c r="B49" s="100" t="s">
        <v>204</v>
      </c>
      <c r="C49" s="93" t="s">
        <v>205</v>
      </c>
      <c r="D49" s="93" t="s">
        <v>206</v>
      </c>
      <c r="E49" s="94" t="s">
        <v>207</v>
      </c>
      <c r="F49" s="85"/>
      <c r="G49" s="85"/>
    </row>
    <row r="50" spans="2:7" x14ac:dyDescent="0.15">
      <c r="B50" s="100" t="s">
        <v>208</v>
      </c>
      <c r="C50" s="93" t="s">
        <v>209</v>
      </c>
      <c r="D50" s="93" t="s">
        <v>210</v>
      </c>
      <c r="E50" s="94" t="s">
        <v>211</v>
      </c>
      <c r="F50" s="85"/>
      <c r="G50" s="85"/>
    </row>
    <row r="51" spans="2:7" x14ac:dyDescent="0.15">
      <c r="B51" s="100" t="s">
        <v>212</v>
      </c>
      <c r="C51" s="93" t="s">
        <v>213</v>
      </c>
      <c r="D51" s="93" t="s">
        <v>214</v>
      </c>
      <c r="E51" s="94" t="s">
        <v>215</v>
      </c>
      <c r="F51" s="85"/>
      <c r="G51" s="85"/>
    </row>
    <row r="52" spans="2:7" x14ac:dyDescent="0.15">
      <c r="B52" s="100" t="s">
        <v>147</v>
      </c>
      <c r="C52" s="93" t="s">
        <v>148</v>
      </c>
      <c r="D52" s="93" t="s">
        <v>147</v>
      </c>
      <c r="E52" s="94" t="s">
        <v>149</v>
      </c>
      <c r="F52" s="85"/>
      <c r="G52" s="85"/>
    </row>
    <row r="53" spans="2:7" x14ac:dyDescent="0.15">
      <c r="B53" s="100" t="s">
        <v>216</v>
      </c>
      <c r="C53" s="93" t="s">
        <v>217</v>
      </c>
      <c r="D53" s="93" t="s">
        <v>216</v>
      </c>
      <c r="E53" s="94" t="s">
        <v>218</v>
      </c>
      <c r="F53" s="85"/>
      <c r="G53" s="85"/>
    </row>
    <row r="54" spans="2:7" x14ac:dyDescent="0.15">
      <c r="B54" s="100" t="s">
        <v>219</v>
      </c>
      <c r="C54" s="93" t="s">
        <v>220</v>
      </c>
      <c r="D54" s="93" t="s">
        <v>221</v>
      </c>
      <c r="E54" s="94" t="s">
        <v>222</v>
      </c>
      <c r="F54" s="85"/>
      <c r="G54" s="85"/>
    </row>
    <row r="55" spans="2:7" x14ac:dyDescent="0.15">
      <c r="B55" s="100" t="s">
        <v>223</v>
      </c>
      <c r="C55" s="93" t="s">
        <v>220</v>
      </c>
      <c r="D55" s="93" t="s">
        <v>221</v>
      </c>
      <c r="E55" s="94" t="s">
        <v>222</v>
      </c>
      <c r="F55" s="85"/>
      <c r="G55" s="85"/>
    </row>
    <row r="56" spans="2:7" x14ac:dyDescent="0.15">
      <c r="B56" s="100" t="s">
        <v>150</v>
      </c>
      <c r="C56" s="93" t="s">
        <v>151</v>
      </c>
      <c r="D56" s="93" t="s">
        <v>150</v>
      </c>
      <c r="E56" s="94" t="s">
        <v>152</v>
      </c>
      <c r="F56" s="85"/>
      <c r="G56" s="85"/>
    </row>
    <row r="57" spans="2:7" x14ac:dyDescent="0.15">
      <c r="B57" s="100" t="s">
        <v>224</v>
      </c>
      <c r="C57" s="93" t="s">
        <v>153</v>
      </c>
      <c r="D57" s="93" t="s">
        <v>154</v>
      </c>
      <c r="E57" s="94" t="s">
        <v>155</v>
      </c>
      <c r="F57" s="85"/>
      <c r="G57" s="85"/>
    </row>
    <row r="58" spans="2:7" x14ac:dyDescent="0.15">
      <c r="B58" s="100" t="s">
        <v>157</v>
      </c>
      <c r="C58" s="93" t="s">
        <v>156</v>
      </c>
      <c r="D58" s="93" t="s">
        <v>157</v>
      </c>
      <c r="E58" s="94" t="s">
        <v>158</v>
      </c>
      <c r="F58" s="85"/>
      <c r="G58" s="85"/>
    </row>
    <row r="59" spans="2:7" x14ac:dyDescent="0.15">
      <c r="B59" s="100" t="s">
        <v>160</v>
      </c>
      <c r="C59" s="93" t="s">
        <v>159</v>
      </c>
      <c r="D59" s="93" t="s">
        <v>160</v>
      </c>
      <c r="E59" s="94" t="s">
        <v>161</v>
      </c>
      <c r="F59" s="85"/>
      <c r="G59" s="85"/>
    </row>
    <row r="60" spans="2:7" x14ac:dyDescent="0.15">
      <c r="B60" s="100" t="s">
        <v>162</v>
      </c>
      <c r="C60" s="93" t="s">
        <v>163</v>
      </c>
      <c r="D60" s="93" t="s">
        <v>162</v>
      </c>
      <c r="E60" s="94" t="s">
        <v>164</v>
      </c>
      <c r="F60" s="85"/>
      <c r="G60" s="85"/>
    </row>
    <row r="61" spans="2:7" x14ac:dyDescent="0.15">
      <c r="B61" s="101"/>
      <c r="C61" s="96"/>
      <c r="D61" s="96"/>
      <c r="E61" s="97"/>
      <c r="F61" s="85"/>
      <c r="G61" s="85"/>
    </row>
    <row r="62" spans="2:7" s="85" customFormat="1" x14ac:dyDescent="0.15"/>
    <row r="63" spans="2:7" s="85" customFormat="1" x14ac:dyDescent="0.15">
      <c r="B63" s="235" t="s">
        <v>165</v>
      </c>
      <c r="C63" s="235"/>
      <c r="D63" s="235"/>
    </row>
    <row r="64" spans="2:7" s="85" customFormat="1" x14ac:dyDescent="0.15">
      <c r="B64" s="232" t="str">
        <f ca="1">CONCATENATE("Derby and Notts Junior League - ",YEAR(TODAY()))</f>
        <v>Derby and Notts Junior League - 2025</v>
      </c>
      <c r="C64" s="233"/>
      <c r="D64" s="234"/>
    </row>
    <row r="65" spans="2:4" s="85" customFormat="1" x14ac:dyDescent="0.15">
      <c r="B65" s="103">
        <f>Instructions!I12</f>
        <v>45745</v>
      </c>
      <c r="C65" s="102" t="str">
        <f>TEXT(B65,"DD/MM/YY")</f>
        <v>29/03/25</v>
      </c>
      <c r="D65" s="104" t="str">
        <f>LEFT(C65,2)&amp;MID(C65,4,2)&amp;RIGHT(C65,2)</f>
        <v>290325</v>
      </c>
    </row>
    <row r="66" spans="2:4" s="85" customFormat="1" x14ac:dyDescent="0.15"/>
    <row r="67" spans="2:4" s="85" customFormat="1" x14ac:dyDescent="0.15"/>
    <row r="68" spans="2:4" s="85" customFormat="1" x14ac:dyDescent="0.15"/>
    <row r="69" spans="2:4" s="85" customFormat="1" x14ac:dyDescent="0.15"/>
    <row r="70" spans="2:4" s="85" customFormat="1" x14ac:dyDescent="0.15"/>
    <row r="71" spans="2:4" s="85" customFormat="1" x14ac:dyDescent="0.15"/>
    <row r="72" spans="2:4" s="85" customFormat="1" x14ac:dyDescent="0.15"/>
    <row r="73" spans="2:4" s="85" customFormat="1" x14ac:dyDescent="0.15"/>
    <row r="74" spans="2:4" s="85" customFormat="1" x14ac:dyDescent="0.15"/>
    <row r="75" spans="2:4" s="85" customFormat="1" x14ac:dyDescent="0.15"/>
    <row r="76" spans="2:4" s="85" customFormat="1" x14ac:dyDescent="0.15"/>
    <row r="77" spans="2:4" s="85" customFormat="1" x14ac:dyDescent="0.15"/>
    <row r="78" spans="2:4" s="85" customFormat="1" x14ac:dyDescent="0.15"/>
    <row r="79" spans="2:4" s="85" customFormat="1" x14ac:dyDescent="0.15"/>
    <row r="80" spans="2:4" s="85" customFormat="1" x14ac:dyDescent="0.15"/>
    <row r="81" s="85" customFormat="1" x14ac:dyDescent="0.15"/>
    <row r="82" s="85" customFormat="1" x14ac:dyDescent="0.15"/>
    <row r="83" s="85" customFormat="1" x14ac:dyDescent="0.15"/>
    <row r="84" s="85" customFormat="1" x14ac:dyDescent="0.15"/>
    <row r="85" s="85" customFormat="1" x14ac:dyDescent="0.15"/>
    <row r="86" s="85" customFormat="1" x14ac:dyDescent="0.15"/>
    <row r="87" s="85" customFormat="1" x14ac:dyDescent="0.15"/>
    <row r="88" s="85" customFormat="1" x14ac:dyDescent="0.15"/>
    <row r="89" s="85" customFormat="1" x14ac:dyDescent="0.15"/>
    <row r="90" s="85" customFormat="1" x14ac:dyDescent="0.15"/>
    <row r="91" s="85" customFormat="1" x14ac:dyDescent="0.15"/>
    <row r="92" s="85" customFormat="1" x14ac:dyDescent="0.15"/>
    <row r="93" s="85" customFormat="1" x14ac:dyDescent="0.15"/>
    <row r="94" s="85" customFormat="1" x14ac:dyDescent="0.15"/>
    <row r="95" s="85" customFormat="1" x14ac:dyDescent="0.15"/>
    <row r="96" s="85" customFormat="1" x14ac:dyDescent="0.15"/>
    <row r="97" s="85" customFormat="1" x14ac:dyDescent="0.15"/>
    <row r="98" s="85" customFormat="1" x14ac:dyDescent="0.15"/>
    <row r="99" s="85" customFormat="1" x14ac:dyDescent="0.15"/>
    <row r="100" s="85" customFormat="1" x14ac:dyDescent="0.15"/>
    <row r="101" s="85" customFormat="1" x14ac:dyDescent="0.15"/>
    <row r="102" s="85" customFormat="1" x14ac:dyDescent="0.15"/>
    <row r="103" s="85" customFormat="1" x14ac:dyDescent="0.15"/>
    <row r="104" s="85" customFormat="1" x14ac:dyDescent="0.15"/>
    <row r="105" s="85" customFormat="1" x14ac:dyDescent="0.15"/>
    <row r="106" s="85" customFormat="1" x14ac:dyDescent="0.15"/>
    <row r="107" s="85" customFormat="1" x14ac:dyDescent="0.15"/>
    <row r="108" s="85" customFormat="1" x14ac:dyDescent="0.15"/>
    <row r="109" s="85" customFormat="1" x14ac:dyDescent="0.15"/>
    <row r="110" s="85" customFormat="1" x14ac:dyDescent="0.15"/>
    <row r="111" s="85" customFormat="1" x14ac:dyDescent="0.15"/>
    <row r="112" s="85" customFormat="1" x14ac:dyDescent="0.15"/>
    <row r="113" s="85" customFormat="1" x14ac:dyDescent="0.15"/>
    <row r="114" s="85" customFormat="1" x14ac:dyDescent="0.15"/>
    <row r="115" s="85" customFormat="1" x14ac:dyDescent="0.15"/>
    <row r="116" s="85" customFormat="1" x14ac:dyDescent="0.15"/>
    <row r="117" s="85" customFormat="1" x14ac:dyDescent="0.15"/>
    <row r="118" s="85" customFormat="1" x14ac:dyDescent="0.15"/>
    <row r="119" s="85" customFormat="1" x14ac:dyDescent="0.15"/>
    <row r="120" s="85" customFormat="1" x14ac:dyDescent="0.15"/>
    <row r="121" s="85" customFormat="1" x14ac:dyDescent="0.15"/>
    <row r="122" s="85" customFormat="1" x14ac:dyDescent="0.15"/>
    <row r="123" s="85" customFormat="1" x14ac:dyDescent="0.15"/>
    <row r="124" s="85" customFormat="1" x14ac:dyDescent="0.15"/>
    <row r="125" s="85" customFormat="1" x14ac:dyDescent="0.15"/>
    <row r="126" s="85" customFormat="1" x14ac:dyDescent="0.15"/>
    <row r="127" s="85" customFormat="1" x14ac:dyDescent="0.15"/>
    <row r="128" s="85" customFormat="1" x14ac:dyDescent="0.15"/>
    <row r="129" s="85" customFormat="1" x14ac:dyDescent="0.15"/>
    <row r="130" s="85" customFormat="1" x14ac:dyDescent="0.15"/>
    <row r="131" s="85" customFormat="1" x14ac:dyDescent="0.15"/>
    <row r="132" s="85" customFormat="1" x14ac:dyDescent="0.15"/>
    <row r="133" s="85" customFormat="1" x14ac:dyDescent="0.15"/>
    <row r="134" s="85" customFormat="1" x14ac:dyDescent="0.15"/>
    <row r="135" s="85" customFormat="1" x14ac:dyDescent="0.15"/>
    <row r="136" s="85" customFormat="1" x14ac:dyDescent="0.15"/>
    <row r="137" s="85" customFormat="1" x14ac:dyDescent="0.15"/>
    <row r="138" s="85" customFormat="1" x14ac:dyDescent="0.15"/>
    <row r="139" s="85" customFormat="1" x14ac:dyDescent="0.15"/>
    <row r="140" s="85" customFormat="1" x14ac:dyDescent="0.15"/>
    <row r="141" s="85" customFormat="1" x14ac:dyDescent="0.15"/>
    <row r="142" s="85" customFormat="1" x14ac:dyDescent="0.15"/>
    <row r="143" s="85" customFormat="1" x14ac:dyDescent="0.15"/>
    <row r="144" s="85" customFormat="1" x14ac:dyDescent="0.15"/>
    <row r="145" s="85" customFormat="1" x14ac:dyDescent="0.15"/>
    <row r="146" s="85" customFormat="1" x14ac:dyDescent="0.15"/>
    <row r="147" s="85" customFormat="1" x14ac:dyDescent="0.15"/>
    <row r="148" s="85" customFormat="1" x14ac:dyDescent="0.15"/>
    <row r="149" s="85" customFormat="1" x14ac:dyDescent="0.15"/>
    <row r="150" s="85" customFormat="1" x14ac:dyDescent="0.15"/>
    <row r="151" s="85" customFormat="1" x14ac:dyDescent="0.15"/>
    <row r="152" s="85" customFormat="1" x14ac:dyDescent="0.15"/>
    <row r="153" s="85" customFormat="1" x14ac:dyDescent="0.15"/>
    <row r="154" s="85" customFormat="1" x14ac:dyDescent="0.15"/>
    <row r="155" s="85" customFormat="1" x14ac:dyDescent="0.15"/>
    <row r="156" s="85" customFormat="1" x14ac:dyDescent="0.15"/>
    <row r="157" s="85" customFormat="1" x14ac:dyDescent="0.15"/>
    <row r="158" s="85" customFormat="1" x14ac:dyDescent="0.15"/>
    <row r="159" s="85" customFormat="1" x14ac:dyDescent="0.15"/>
    <row r="160" s="85" customFormat="1" x14ac:dyDescent="0.15"/>
    <row r="161" s="85" customFormat="1" x14ac:dyDescent="0.15"/>
    <row r="162" s="85" customFormat="1" x14ac:dyDescent="0.15"/>
    <row r="163" s="85" customFormat="1" x14ac:dyDescent="0.15"/>
    <row r="164" s="85" customFormat="1" x14ac:dyDescent="0.15"/>
    <row r="165" s="85" customFormat="1" x14ac:dyDescent="0.15"/>
    <row r="166" s="85" customFormat="1" x14ac:dyDescent="0.15"/>
    <row r="167" s="85" customFormat="1" x14ac:dyDescent="0.15"/>
    <row r="168" s="85" customFormat="1" x14ac:dyDescent="0.15"/>
    <row r="169" s="85" customFormat="1" x14ac:dyDescent="0.15"/>
    <row r="170" s="85" customFormat="1" x14ac:dyDescent="0.15"/>
    <row r="171" s="85" customFormat="1" x14ac:dyDescent="0.15"/>
    <row r="172" s="85" customFormat="1" x14ac:dyDescent="0.15"/>
    <row r="173" s="85" customFormat="1" x14ac:dyDescent="0.15"/>
    <row r="174" s="85" customFormat="1" x14ac:dyDescent="0.15"/>
    <row r="175" s="85" customFormat="1" x14ac:dyDescent="0.15"/>
    <row r="176" s="85" customFormat="1" x14ac:dyDescent="0.15"/>
    <row r="177" s="85" customFormat="1" x14ac:dyDescent="0.15"/>
    <row r="178" s="85" customFormat="1" x14ac:dyDescent="0.15"/>
    <row r="179" s="85" customFormat="1" x14ac:dyDescent="0.15"/>
    <row r="180" s="85" customFormat="1" x14ac:dyDescent="0.15"/>
    <row r="181" s="85" customFormat="1" x14ac:dyDescent="0.15"/>
    <row r="182" s="85" customFormat="1" x14ac:dyDescent="0.15"/>
    <row r="183" s="85" customFormat="1" x14ac:dyDescent="0.15"/>
    <row r="184" s="85" customFormat="1" x14ac:dyDescent="0.15"/>
    <row r="185" s="85" customFormat="1" x14ac:dyDescent="0.15"/>
    <row r="186" s="85" customFormat="1" x14ac:dyDescent="0.15"/>
    <row r="187" s="85" customFormat="1" x14ac:dyDescent="0.15"/>
    <row r="188" s="85" customFormat="1" x14ac:dyDescent="0.15"/>
    <row r="189" s="85" customFormat="1" x14ac:dyDescent="0.15"/>
    <row r="190" s="85" customFormat="1" x14ac:dyDescent="0.15"/>
    <row r="191" s="85" customFormat="1" x14ac:dyDescent="0.15"/>
    <row r="192" s="85" customFormat="1" x14ac:dyDescent="0.15"/>
    <row r="193" s="85" customFormat="1" x14ac:dyDescent="0.15"/>
    <row r="194" s="85" customFormat="1" x14ac:dyDescent="0.15"/>
    <row r="195" s="85" customFormat="1" x14ac:dyDescent="0.15"/>
    <row r="196" s="85" customFormat="1" x14ac:dyDescent="0.15"/>
    <row r="197" s="85" customFormat="1" x14ac:dyDescent="0.15"/>
    <row r="198" s="85" customFormat="1" x14ac:dyDescent="0.15"/>
    <row r="199" s="85" customFormat="1" x14ac:dyDescent="0.15"/>
    <row r="200" s="85" customFormat="1" x14ac:dyDescent="0.15"/>
    <row r="201" s="85" customFormat="1" x14ac:dyDescent="0.15"/>
    <row r="202" s="85" customFormat="1" x14ac:dyDescent="0.15"/>
    <row r="203" s="85" customFormat="1" x14ac:dyDescent="0.15"/>
    <row r="204" s="85" customFormat="1" x14ac:dyDescent="0.15"/>
    <row r="205" s="85" customFormat="1" x14ac:dyDescent="0.15"/>
    <row r="206" s="85" customFormat="1" x14ac:dyDescent="0.15"/>
    <row r="207" s="85" customFormat="1" x14ac:dyDescent="0.15"/>
    <row r="208" s="85" customFormat="1" x14ac:dyDescent="0.15"/>
    <row r="209" s="85" customFormat="1" x14ac:dyDescent="0.15"/>
    <row r="210" s="85" customFormat="1" x14ac:dyDescent="0.15"/>
    <row r="211" s="85" customFormat="1" x14ac:dyDescent="0.15"/>
    <row r="212" s="85" customFormat="1" x14ac:dyDescent="0.15"/>
    <row r="213" s="85" customFormat="1" x14ac:dyDescent="0.15"/>
    <row r="214" s="85" customFormat="1" x14ac:dyDescent="0.15"/>
    <row r="215" s="85" customFormat="1" x14ac:dyDescent="0.15"/>
    <row r="216" s="85" customFormat="1" x14ac:dyDescent="0.15"/>
    <row r="217" s="85" customFormat="1" x14ac:dyDescent="0.15"/>
    <row r="218" s="85" customFormat="1" x14ac:dyDescent="0.15"/>
    <row r="219" s="85" customFormat="1" x14ac:dyDescent="0.15"/>
    <row r="220" s="85" customFormat="1" x14ac:dyDescent="0.15"/>
    <row r="221" s="85" customFormat="1" x14ac:dyDescent="0.15"/>
    <row r="222" s="85" customFormat="1" x14ac:dyDescent="0.15"/>
    <row r="223" s="85" customFormat="1" x14ac:dyDescent="0.15"/>
    <row r="224" s="85" customFormat="1" x14ac:dyDescent="0.15"/>
    <row r="225" s="85" customFormat="1" x14ac:dyDescent="0.15"/>
    <row r="226" s="85" customFormat="1" x14ac:dyDescent="0.15"/>
    <row r="227" s="85" customFormat="1" x14ac:dyDescent="0.15"/>
    <row r="228" s="85" customFormat="1" x14ac:dyDescent="0.15"/>
    <row r="229" s="85" customFormat="1" x14ac:dyDescent="0.15"/>
    <row r="230" s="85" customFormat="1" x14ac:dyDescent="0.15"/>
    <row r="231" s="85" customFormat="1" x14ac:dyDescent="0.15"/>
    <row r="232" s="85" customFormat="1" x14ac:dyDescent="0.15"/>
    <row r="233" s="85" customFormat="1" x14ac:dyDescent="0.15"/>
    <row r="234" s="85" customFormat="1" x14ac:dyDescent="0.15"/>
    <row r="235" s="85" customFormat="1" x14ac:dyDescent="0.15"/>
    <row r="236" s="85" customFormat="1" x14ac:dyDescent="0.15"/>
    <row r="237" s="85" customFormat="1" x14ac:dyDescent="0.15"/>
    <row r="238" s="85" customFormat="1" x14ac:dyDescent="0.15"/>
    <row r="239" s="85" customFormat="1" x14ac:dyDescent="0.15"/>
    <row r="240" s="85" customFormat="1" x14ac:dyDescent="0.15"/>
    <row r="241" s="85" customFormat="1" x14ac:dyDescent="0.15"/>
    <row r="242" s="85" customFormat="1" x14ac:dyDescent="0.15"/>
    <row r="243" s="85" customFormat="1" x14ac:dyDescent="0.15"/>
    <row r="244" s="85" customFormat="1" x14ac:dyDescent="0.15"/>
    <row r="245" s="85" customFormat="1" x14ac:dyDescent="0.15"/>
    <row r="246" s="85" customFormat="1" x14ac:dyDescent="0.15"/>
    <row r="247" s="85" customFormat="1" x14ac:dyDescent="0.15"/>
    <row r="248" s="85" customFormat="1" x14ac:dyDescent="0.15"/>
    <row r="249" s="85" customFormat="1" x14ac:dyDescent="0.15"/>
    <row r="250" s="85" customFormat="1" x14ac:dyDescent="0.15"/>
    <row r="251" s="85" customFormat="1" x14ac:dyDescent="0.15"/>
    <row r="252" s="85" customFormat="1" x14ac:dyDescent="0.15"/>
    <row r="253" s="85" customFormat="1" x14ac:dyDescent="0.15"/>
    <row r="254" s="85" customFormat="1" x14ac:dyDescent="0.15"/>
    <row r="255" s="85" customFormat="1" x14ac:dyDescent="0.15"/>
    <row r="256" s="85" customFormat="1" x14ac:dyDescent="0.15"/>
    <row r="257" s="85" customFormat="1" x14ac:dyDescent="0.15"/>
    <row r="258" s="85" customFormat="1" x14ac:dyDescent="0.15"/>
    <row r="259" s="85" customFormat="1" x14ac:dyDescent="0.15"/>
    <row r="260" s="85" customFormat="1" x14ac:dyDescent="0.15"/>
    <row r="261" s="85" customFormat="1" x14ac:dyDescent="0.15"/>
    <row r="262" s="85" customFormat="1" x14ac:dyDescent="0.15"/>
    <row r="263" s="85" customFormat="1" x14ac:dyDescent="0.15"/>
    <row r="264" s="85" customFormat="1" x14ac:dyDescent="0.15"/>
    <row r="265" s="85" customFormat="1" x14ac:dyDescent="0.15"/>
    <row r="266" s="85" customFormat="1" x14ac:dyDescent="0.15"/>
    <row r="267" s="85" customFormat="1" x14ac:dyDescent="0.15"/>
    <row r="268" s="85" customFormat="1" x14ac:dyDescent="0.15"/>
    <row r="269" s="85" customFormat="1" x14ac:dyDescent="0.15"/>
    <row r="270" s="85" customFormat="1" x14ac:dyDescent="0.15"/>
    <row r="271" s="85" customFormat="1" x14ac:dyDescent="0.15"/>
    <row r="272" s="85" customFormat="1" x14ac:dyDescent="0.15"/>
    <row r="273" s="85" customFormat="1" x14ac:dyDescent="0.15"/>
    <row r="274" s="85" customFormat="1" x14ac:dyDescent="0.15"/>
    <row r="275" s="85" customFormat="1" x14ac:dyDescent="0.15"/>
    <row r="276" s="85" customFormat="1" x14ac:dyDescent="0.15"/>
    <row r="277" s="85" customFormat="1" x14ac:dyDescent="0.15"/>
    <row r="278" s="85" customFormat="1" x14ac:dyDescent="0.15"/>
    <row r="279" s="85" customFormat="1" x14ac:dyDescent="0.15"/>
    <row r="280" s="85" customFormat="1" x14ac:dyDescent="0.15"/>
    <row r="281" s="85" customFormat="1" x14ac:dyDescent="0.15"/>
    <row r="282" s="85" customFormat="1" x14ac:dyDescent="0.15"/>
    <row r="283" s="85" customFormat="1" x14ac:dyDescent="0.15"/>
    <row r="284" s="85" customFormat="1" x14ac:dyDescent="0.15"/>
    <row r="285" s="85" customFormat="1" x14ac:dyDescent="0.15"/>
    <row r="286" s="85" customFormat="1" x14ac:dyDescent="0.15"/>
    <row r="287" s="85" customFormat="1" x14ac:dyDescent="0.15"/>
    <row r="288" s="85" customFormat="1" x14ac:dyDescent="0.15"/>
    <row r="289" s="85" customFormat="1" x14ac:dyDescent="0.15"/>
    <row r="290" s="85" customFormat="1" x14ac:dyDescent="0.15"/>
    <row r="291" s="85" customFormat="1" x14ac:dyDescent="0.15"/>
    <row r="292" s="85" customFormat="1" x14ac:dyDescent="0.15"/>
    <row r="293" s="85" customFormat="1" x14ac:dyDescent="0.15"/>
    <row r="294" s="85" customFormat="1" x14ac:dyDescent="0.15"/>
    <row r="295" s="85" customFormat="1" x14ac:dyDescent="0.15"/>
    <row r="296" s="85" customFormat="1" x14ac:dyDescent="0.15"/>
    <row r="297" s="85" customFormat="1" x14ac:dyDescent="0.15"/>
    <row r="298" s="85" customFormat="1" x14ac:dyDescent="0.15"/>
    <row r="299" s="85" customFormat="1" x14ac:dyDescent="0.15"/>
    <row r="300" s="85" customFormat="1" x14ac:dyDescent="0.15"/>
    <row r="301" s="85" customFormat="1" x14ac:dyDescent="0.15"/>
    <row r="302" s="85" customFormat="1" x14ac:dyDescent="0.15"/>
    <row r="303" s="85" customFormat="1" x14ac:dyDescent="0.15"/>
    <row r="304" s="85" customFormat="1" x14ac:dyDescent="0.15"/>
    <row r="305" s="85" customFormat="1" x14ac:dyDescent="0.15"/>
    <row r="306" s="85" customFormat="1" x14ac:dyDescent="0.15"/>
    <row r="307" s="85" customFormat="1" x14ac:dyDescent="0.15"/>
    <row r="308" s="85" customFormat="1" x14ac:dyDescent="0.15"/>
    <row r="309" s="85" customFormat="1" x14ac:dyDescent="0.15"/>
    <row r="310" s="85" customFormat="1" x14ac:dyDescent="0.15"/>
    <row r="311" s="85" customFormat="1" x14ac:dyDescent="0.15"/>
    <row r="312" s="85" customFormat="1" x14ac:dyDescent="0.15"/>
    <row r="313" s="85" customFormat="1" x14ac:dyDescent="0.15"/>
    <row r="314" s="85" customFormat="1" x14ac:dyDescent="0.15"/>
    <row r="315" s="85" customFormat="1" x14ac:dyDescent="0.15"/>
    <row r="316" s="85" customFormat="1" x14ac:dyDescent="0.15"/>
    <row r="317" s="85" customFormat="1" x14ac:dyDescent="0.15"/>
    <row r="318" s="85" customFormat="1" x14ac:dyDescent="0.15"/>
    <row r="319" s="85" customFormat="1" x14ac:dyDescent="0.15"/>
    <row r="320" s="85" customFormat="1" x14ac:dyDescent="0.15"/>
    <row r="321" s="85" customFormat="1" x14ac:dyDescent="0.15"/>
    <row r="322" s="85" customFormat="1" x14ac:dyDescent="0.15"/>
    <row r="323" s="85" customFormat="1" x14ac:dyDescent="0.15"/>
    <row r="324" s="85" customFormat="1" x14ac:dyDescent="0.15"/>
    <row r="325" s="85" customFormat="1" x14ac:dyDescent="0.15"/>
    <row r="326" s="85" customFormat="1" x14ac:dyDescent="0.15"/>
    <row r="327" s="85" customFormat="1" x14ac:dyDescent="0.15"/>
    <row r="328" s="85" customFormat="1" x14ac:dyDescent="0.15"/>
    <row r="329" s="85" customFormat="1" x14ac:dyDescent="0.15"/>
    <row r="330" s="85" customFormat="1" x14ac:dyDescent="0.15"/>
    <row r="331" s="85" customFormat="1" x14ac:dyDescent="0.15"/>
    <row r="332" s="85" customFormat="1" x14ac:dyDescent="0.15"/>
    <row r="333" s="85" customFormat="1" x14ac:dyDescent="0.15"/>
    <row r="334" s="85" customFormat="1" x14ac:dyDescent="0.15"/>
    <row r="335" s="85" customFormat="1" x14ac:dyDescent="0.15"/>
    <row r="336" s="85" customFormat="1" x14ac:dyDescent="0.15"/>
    <row r="337" s="85" customFormat="1" x14ac:dyDescent="0.15"/>
    <row r="338" s="85" customFormat="1" x14ac:dyDescent="0.15"/>
    <row r="339" s="85" customFormat="1" x14ac:dyDescent="0.15"/>
    <row r="340" s="85" customFormat="1" x14ac:dyDescent="0.15"/>
    <row r="341" s="85" customFormat="1" x14ac:dyDescent="0.15"/>
    <row r="342" s="85" customFormat="1" x14ac:dyDescent="0.15"/>
    <row r="343" s="85" customFormat="1" x14ac:dyDescent="0.15"/>
    <row r="344" s="85" customFormat="1" x14ac:dyDescent="0.15"/>
    <row r="345" s="85" customFormat="1" x14ac:dyDescent="0.15"/>
    <row r="346" s="85" customFormat="1" x14ac:dyDescent="0.15"/>
    <row r="347" s="85" customFormat="1" x14ac:dyDescent="0.15"/>
    <row r="348" s="85" customFormat="1" x14ac:dyDescent="0.15"/>
    <row r="349" s="85" customFormat="1" x14ac:dyDescent="0.15"/>
    <row r="350" s="85" customFormat="1" x14ac:dyDescent="0.15"/>
    <row r="351" s="85" customFormat="1" x14ac:dyDescent="0.15"/>
    <row r="352" s="85" customFormat="1" x14ac:dyDescent="0.15"/>
    <row r="353" s="85" customFormat="1" x14ac:dyDescent="0.15"/>
    <row r="354" s="85" customFormat="1" x14ac:dyDescent="0.15"/>
    <row r="355" s="85" customFormat="1" x14ac:dyDescent="0.15"/>
    <row r="356" s="85" customFormat="1" x14ac:dyDescent="0.15"/>
    <row r="357" s="85" customFormat="1" x14ac:dyDescent="0.15"/>
    <row r="358" s="85" customFormat="1" x14ac:dyDescent="0.15"/>
    <row r="359" s="85" customFormat="1" x14ac:dyDescent="0.15"/>
    <row r="360" s="85" customFormat="1" x14ac:dyDescent="0.15"/>
    <row r="361" s="85" customFormat="1" x14ac:dyDescent="0.15"/>
    <row r="362" s="85" customFormat="1" x14ac:dyDescent="0.15"/>
    <row r="363" s="85" customFormat="1" x14ac:dyDescent="0.15"/>
    <row r="364" s="85" customFormat="1" x14ac:dyDescent="0.15"/>
    <row r="365" s="85" customFormat="1" x14ac:dyDescent="0.15"/>
    <row r="366" s="85" customFormat="1" x14ac:dyDescent="0.15"/>
    <row r="367" s="85" customFormat="1" x14ac:dyDescent="0.15"/>
    <row r="368" s="85" customFormat="1" x14ac:dyDescent="0.15"/>
    <row r="369" s="85" customFormat="1" x14ac:dyDescent="0.15"/>
    <row r="370" s="85" customFormat="1" x14ac:dyDescent="0.15"/>
  </sheetData>
  <mergeCells count="6">
    <mergeCell ref="B64:D64"/>
    <mergeCell ref="B2:G2"/>
    <mergeCell ref="B3:G3"/>
    <mergeCell ref="B28:E28"/>
    <mergeCell ref="B41:E41"/>
    <mergeCell ref="B63:D6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12</vt:i4>
      </vt:variant>
      <vt:variant>
        <vt:lpstr>Named Ranges</vt:lpstr>
      </vt:variant>
      <vt:variant>
        <vt:i4>8</vt:i4>
      </vt:variant>
    </vt:vector>
  </HeadingPairs>
  <TitlesOfParts>
    <vt:vector size="20" baseType="lpstr">
      <vt:lpstr>Instructions</vt:lpstr>
      <vt:lpstr>Lane 1 Team</vt:lpstr>
      <vt:lpstr>Lane 2 Team</vt:lpstr>
      <vt:lpstr>Lane 3 Team</vt:lpstr>
      <vt:lpstr>Lane 4 Team</vt:lpstr>
      <vt:lpstr>Lane 5 Team</vt:lpstr>
      <vt:lpstr>Lane 6 Team</vt:lpstr>
      <vt:lpstr>Validation</vt:lpstr>
      <vt:lpstr>Swimmer Check (Swim England)</vt:lpstr>
      <vt:lpstr>Results - Derby and Notts</vt:lpstr>
      <vt:lpstr>MRF and HDR (Rankings)</vt:lpstr>
      <vt:lpstr>Lookup Tables</vt:lpstr>
      <vt:lpstr>Clubs</vt:lpstr>
      <vt:lpstr>Competing_Clubs</vt:lpstr>
      <vt:lpstr>Instructions!Print_Area</vt:lpstr>
      <vt:lpstr>'Results - Derby and Notts'!Print_Area</vt:lpstr>
      <vt:lpstr>Strokes</vt:lpstr>
      <vt:lpstr>Venue_Info</vt:lpstr>
      <vt:lpstr>Venues</vt:lpstr>
      <vt:lpstr>Vwnue_Info</vt:lpstr>
    </vt:vector>
  </TitlesOfParts>
  <Company>Home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David Fortescue</dc:creator>
  <cp:lastModifiedBy>Paul Collins</cp:lastModifiedBy>
  <cp:lastPrinted>2003-10-12T21:24:06Z</cp:lastPrinted>
  <dcterms:created xsi:type="dcterms:W3CDTF">2002-11-13T09:53:38Z</dcterms:created>
  <dcterms:modified xsi:type="dcterms:W3CDTF">2025-03-27T11:12:54Z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38f00a70-cb6b-47eb-b7e2-184b94490b1a</vt:lpwstr>
  </property>
</Properties>
</file>